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ie-my.sharepoint.com/personal/egor_gornostay_piie_com/Documents/CONTROL/CF40 2018/Bergsten/"/>
    </mc:Choice>
  </mc:AlternateContent>
  <xr:revisionPtr revIDLastSave="0" documentId="10_ncr:100000_{11C2C71E-F063-4059-99E3-6BEB430FE269}" xr6:coauthVersionLast="31" xr6:coauthVersionMax="31" xr10:uidLastSave="{00000000-0000-0000-0000-000000000000}"/>
  <bookViews>
    <workbookView xWindow="0" yWindow="0" windowWidth="21570" windowHeight="7965" activeTab="3" xr2:uid="{00000000-000D-0000-FFFF-FFFF00000000}"/>
  </bookViews>
  <sheets>
    <sheet name="Table 1" sheetId="13" r:id="rId1"/>
    <sheet name="Figure 1" sheetId="14" r:id="rId2"/>
    <sheet name="Figure 2" sheetId="15" r:id="rId3"/>
    <sheet name="Figure 3" sheetId="9" r:id="rId4"/>
    <sheet name="Projections" sheetId="17" r:id="rId5"/>
    <sheet name="Data" sheetId="16" r:id="rId6"/>
  </sheets>
  <externalReferences>
    <externalReference r:id="rId7"/>
  </externalReferences>
  <calcPr calcId="179017" concurrentCalc="0"/>
</workbook>
</file>

<file path=xl/calcChain.xml><?xml version="1.0" encoding="utf-8"?>
<calcChain xmlns="http://schemas.openxmlformats.org/spreadsheetml/2006/main">
  <c r="D65" i="9" l="1"/>
  <c r="E65" i="9"/>
  <c r="F65" i="9"/>
  <c r="G65" i="9"/>
  <c r="H65" i="9"/>
  <c r="I65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D61" i="9"/>
  <c r="E61" i="9"/>
  <c r="F61" i="9"/>
  <c r="G61" i="9"/>
  <c r="H61" i="9"/>
  <c r="I61" i="9"/>
  <c r="J61" i="9"/>
  <c r="K61" i="9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D60" i="9"/>
  <c r="E60" i="9"/>
  <c r="F60" i="9"/>
  <c r="G60" i="9"/>
  <c r="H60" i="9"/>
  <c r="I60" i="9"/>
  <c r="J60" i="9"/>
  <c r="K60" i="9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C53" i="17"/>
  <c r="D53" i="17"/>
  <c r="E53" i="17"/>
  <c r="F53" i="17"/>
  <c r="G53" i="17"/>
  <c r="H53" i="17"/>
  <c r="I53" i="17"/>
  <c r="J53" i="17"/>
  <c r="K53" i="17"/>
  <c r="L53" i="17"/>
  <c r="M53" i="17"/>
  <c r="N53" i="17"/>
  <c r="O53" i="17"/>
  <c r="P53" i="17"/>
  <c r="Q53" i="17"/>
  <c r="R53" i="17"/>
  <c r="S53" i="17"/>
  <c r="T53" i="17"/>
  <c r="U53" i="17"/>
  <c r="V53" i="17"/>
  <c r="W53" i="17"/>
  <c r="X53" i="17"/>
  <c r="Y53" i="17"/>
  <c r="Z53" i="17"/>
  <c r="AA53" i="17"/>
  <c r="AB53" i="17"/>
  <c r="AC53" i="17"/>
  <c r="AD53" i="17"/>
  <c r="AE53" i="17"/>
  <c r="AF53" i="17"/>
  <c r="AG53" i="17"/>
  <c r="AH53" i="17"/>
  <c r="AI53" i="17"/>
  <c r="AJ53" i="17"/>
  <c r="AK53" i="17"/>
  <c r="C55" i="17"/>
  <c r="D55" i="17"/>
  <c r="E55" i="17"/>
  <c r="F55" i="17"/>
  <c r="G55" i="17"/>
  <c r="H55" i="17"/>
  <c r="I55" i="17"/>
  <c r="J55" i="17"/>
  <c r="K55" i="17"/>
  <c r="L55" i="17"/>
  <c r="M55" i="17"/>
  <c r="N55" i="17"/>
  <c r="O55" i="17"/>
  <c r="P55" i="17"/>
  <c r="Q55" i="17"/>
  <c r="R55" i="17"/>
  <c r="S55" i="17"/>
  <c r="T55" i="17"/>
  <c r="U55" i="17"/>
  <c r="V55" i="17"/>
  <c r="W55" i="17"/>
  <c r="X55" i="17"/>
  <c r="Y55" i="17"/>
  <c r="Z55" i="17"/>
  <c r="AA55" i="17"/>
  <c r="AB55" i="17"/>
  <c r="AC55" i="17"/>
  <c r="AD55" i="17"/>
  <c r="AE55" i="17"/>
  <c r="AF55" i="17"/>
  <c r="AG55" i="17"/>
  <c r="AH55" i="17"/>
  <c r="AI55" i="17"/>
  <c r="AJ55" i="17"/>
  <c r="AK55" i="17"/>
  <c r="C52" i="17"/>
  <c r="D52" i="17"/>
  <c r="E52" i="17"/>
  <c r="F52" i="17"/>
  <c r="G52" i="17"/>
  <c r="H52" i="17"/>
  <c r="I52" i="17"/>
  <c r="J52" i="17"/>
  <c r="K52" i="17"/>
  <c r="L52" i="17"/>
  <c r="M52" i="17"/>
  <c r="N52" i="17"/>
  <c r="O52" i="17"/>
  <c r="P52" i="17"/>
  <c r="Q52" i="17"/>
  <c r="R52" i="17"/>
  <c r="S52" i="17"/>
  <c r="T52" i="17"/>
  <c r="U52" i="17"/>
  <c r="V52" i="17"/>
  <c r="W52" i="17"/>
  <c r="X52" i="17"/>
  <c r="Y52" i="17"/>
  <c r="Z52" i="17"/>
  <c r="AA52" i="17"/>
  <c r="AB52" i="17"/>
  <c r="AC52" i="17"/>
  <c r="AD52" i="17"/>
  <c r="AE52" i="17"/>
  <c r="AF52" i="17"/>
  <c r="AG52" i="17"/>
  <c r="AH52" i="17"/>
  <c r="AI52" i="17"/>
  <c r="AJ52" i="17"/>
  <c r="AK52" i="17"/>
  <c r="C51" i="17"/>
  <c r="D51" i="17"/>
  <c r="E51" i="17"/>
  <c r="F51" i="17"/>
  <c r="G51" i="17"/>
  <c r="H51" i="17"/>
  <c r="I51" i="17"/>
  <c r="J51" i="17"/>
  <c r="K51" i="17"/>
  <c r="L51" i="17"/>
  <c r="M51" i="17"/>
  <c r="N51" i="17"/>
  <c r="O51" i="17"/>
  <c r="P51" i="17"/>
  <c r="Q51" i="17"/>
  <c r="R51" i="17"/>
  <c r="S51" i="17"/>
  <c r="T51" i="17"/>
  <c r="U51" i="17"/>
  <c r="V51" i="17"/>
  <c r="W51" i="17"/>
  <c r="X51" i="17"/>
  <c r="Y51" i="17"/>
  <c r="Z51" i="17"/>
  <c r="AA51" i="17"/>
  <c r="AB51" i="17"/>
  <c r="AC51" i="17"/>
  <c r="AD51" i="17"/>
  <c r="AE51" i="17"/>
  <c r="AF51" i="17"/>
  <c r="AG51" i="17"/>
  <c r="AH51" i="17"/>
  <c r="AI51" i="17"/>
  <c r="AJ51" i="17"/>
  <c r="AK51" i="17"/>
  <c r="C50" i="17"/>
  <c r="D50" i="17"/>
  <c r="E50" i="17"/>
  <c r="F50" i="17"/>
  <c r="G50" i="17"/>
  <c r="H50" i="17"/>
  <c r="I50" i="17"/>
  <c r="J50" i="17"/>
  <c r="K50" i="17"/>
  <c r="L50" i="17"/>
  <c r="M50" i="17"/>
  <c r="N50" i="17"/>
  <c r="O50" i="17"/>
  <c r="P50" i="17"/>
  <c r="Q50" i="17"/>
  <c r="R50" i="17"/>
  <c r="S50" i="17"/>
  <c r="T50" i="17"/>
  <c r="U50" i="17"/>
  <c r="V50" i="17"/>
  <c r="W50" i="17"/>
  <c r="X50" i="17"/>
  <c r="Y50" i="17"/>
  <c r="Z50" i="17"/>
  <c r="AA50" i="17"/>
  <c r="AB50" i="17"/>
  <c r="AC50" i="17"/>
  <c r="AD50" i="17"/>
  <c r="AE50" i="17"/>
  <c r="AF50" i="17"/>
  <c r="AG50" i="17"/>
  <c r="AH50" i="17"/>
  <c r="AI50" i="17"/>
  <c r="AJ50" i="17"/>
  <c r="AK50" i="17"/>
  <c r="C49" i="17"/>
  <c r="D49" i="17"/>
  <c r="E49" i="17"/>
  <c r="F49" i="17"/>
  <c r="G49" i="17"/>
  <c r="H49" i="17"/>
  <c r="I49" i="17"/>
  <c r="J49" i="17"/>
  <c r="K49" i="17"/>
  <c r="L49" i="17"/>
  <c r="M49" i="17"/>
  <c r="N49" i="17"/>
  <c r="O49" i="17"/>
  <c r="P49" i="17"/>
  <c r="Q49" i="17"/>
  <c r="R49" i="17"/>
  <c r="S49" i="17"/>
  <c r="T49" i="17"/>
  <c r="U49" i="17"/>
  <c r="V49" i="17"/>
  <c r="W49" i="17"/>
  <c r="X49" i="17"/>
  <c r="Y49" i="17"/>
  <c r="Z49" i="17"/>
  <c r="AA49" i="17"/>
  <c r="AB49" i="17"/>
  <c r="AC49" i="17"/>
  <c r="AD49" i="17"/>
  <c r="AE49" i="17"/>
  <c r="AF49" i="17"/>
  <c r="AG49" i="17"/>
  <c r="AH49" i="17"/>
  <c r="AI49" i="17"/>
  <c r="AJ49" i="17"/>
  <c r="AK49" i="17"/>
  <c r="C48" i="17"/>
  <c r="D48" i="17"/>
  <c r="E48" i="17"/>
  <c r="F48" i="17"/>
  <c r="G48" i="17"/>
  <c r="H48" i="17"/>
  <c r="I48" i="17"/>
  <c r="J48" i="17"/>
  <c r="K48" i="17"/>
  <c r="L48" i="17"/>
  <c r="M48" i="17"/>
  <c r="N48" i="17"/>
  <c r="O48" i="17"/>
  <c r="P48" i="17"/>
  <c r="Q48" i="17"/>
  <c r="R48" i="17"/>
  <c r="S48" i="17"/>
  <c r="T48" i="17"/>
  <c r="U48" i="17"/>
  <c r="V48" i="17"/>
  <c r="W48" i="17"/>
  <c r="X48" i="17"/>
  <c r="Y48" i="17"/>
  <c r="Z48" i="17"/>
  <c r="AA48" i="17"/>
  <c r="AB48" i="17"/>
  <c r="AC48" i="17"/>
  <c r="AD48" i="17"/>
  <c r="AE48" i="17"/>
  <c r="AF48" i="17"/>
  <c r="AG48" i="17"/>
  <c r="AH48" i="17"/>
  <c r="AI48" i="17"/>
  <c r="AJ48" i="17"/>
  <c r="AK48" i="17"/>
  <c r="C54" i="17"/>
  <c r="D54" i="17"/>
  <c r="E54" i="17"/>
  <c r="F54" i="17"/>
  <c r="G54" i="17"/>
  <c r="H54" i="17"/>
  <c r="I54" i="17"/>
  <c r="J54" i="17"/>
  <c r="K54" i="17"/>
  <c r="L54" i="17"/>
  <c r="M54" i="17"/>
  <c r="N54" i="17"/>
  <c r="O54" i="17"/>
  <c r="P54" i="17"/>
  <c r="Q54" i="17"/>
  <c r="R54" i="17"/>
  <c r="S54" i="17"/>
  <c r="T54" i="17"/>
  <c r="U54" i="17"/>
  <c r="V54" i="17"/>
  <c r="W54" i="17"/>
  <c r="X54" i="17"/>
  <c r="Y54" i="17"/>
  <c r="Z54" i="17"/>
  <c r="AA54" i="17"/>
  <c r="AB54" i="17"/>
  <c r="AC54" i="17"/>
  <c r="AD54" i="17"/>
  <c r="AE54" i="17"/>
  <c r="AF54" i="17"/>
  <c r="AG54" i="17"/>
  <c r="AH54" i="17"/>
  <c r="AI54" i="17"/>
  <c r="AJ54" i="17"/>
  <c r="AK54" i="17"/>
  <c r="C77" i="17"/>
  <c r="D77" i="17"/>
  <c r="E77" i="17"/>
  <c r="F77" i="17"/>
  <c r="G77" i="17"/>
  <c r="H77" i="17"/>
  <c r="I77" i="17"/>
  <c r="J77" i="17"/>
  <c r="K77" i="17"/>
  <c r="L77" i="17"/>
  <c r="M77" i="17"/>
  <c r="N77" i="17"/>
  <c r="O77" i="17"/>
  <c r="P77" i="17"/>
  <c r="Q77" i="17"/>
  <c r="R77" i="17"/>
  <c r="S77" i="17"/>
  <c r="T77" i="17"/>
  <c r="U77" i="17"/>
  <c r="V77" i="17"/>
  <c r="W77" i="17"/>
  <c r="X77" i="17"/>
  <c r="Y77" i="17"/>
  <c r="Z77" i="17"/>
  <c r="AA77" i="17"/>
  <c r="AB77" i="17"/>
  <c r="AC77" i="17"/>
  <c r="AD77" i="17"/>
  <c r="AE77" i="17"/>
  <c r="AF77" i="17"/>
  <c r="AG77" i="17"/>
  <c r="AH77" i="17"/>
  <c r="AI77" i="17"/>
  <c r="AJ77" i="17"/>
  <c r="AK77" i="17"/>
  <c r="C76" i="17"/>
  <c r="D76" i="17"/>
  <c r="E76" i="17"/>
  <c r="F76" i="17"/>
  <c r="G76" i="17"/>
  <c r="H76" i="17"/>
  <c r="I76" i="17"/>
  <c r="J76" i="17"/>
  <c r="K76" i="17"/>
  <c r="L76" i="17"/>
  <c r="M76" i="17"/>
  <c r="N76" i="17"/>
  <c r="O76" i="17"/>
  <c r="P76" i="17"/>
  <c r="Q76" i="17"/>
  <c r="R76" i="17"/>
  <c r="S76" i="17"/>
  <c r="T76" i="17"/>
  <c r="U76" i="17"/>
  <c r="V76" i="17"/>
  <c r="W76" i="17"/>
  <c r="X76" i="17"/>
  <c r="Y76" i="17"/>
  <c r="Z76" i="17"/>
  <c r="AA76" i="17"/>
  <c r="AB76" i="17"/>
  <c r="AC76" i="17"/>
  <c r="AD76" i="17"/>
  <c r="AE76" i="17"/>
  <c r="AF76" i="17"/>
  <c r="AG76" i="17"/>
  <c r="AH76" i="17"/>
  <c r="AI76" i="17"/>
  <c r="AJ76" i="17"/>
  <c r="AK76" i="17"/>
  <c r="C75" i="17"/>
  <c r="D75" i="17"/>
  <c r="E75" i="17"/>
  <c r="F75" i="17"/>
  <c r="G75" i="17"/>
  <c r="H75" i="17"/>
  <c r="I75" i="17"/>
  <c r="J75" i="17"/>
  <c r="K75" i="17"/>
  <c r="L75" i="17"/>
  <c r="M75" i="17"/>
  <c r="N75" i="17"/>
  <c r="O75" i="17"/>
  <c r="P75" i="17"/>
  <c r="Q75" i="17"/>
  <c r="R75" i="17"/>
  <c r="S75" i="17"/>
  <c r="T75" i="17"/>
  <c r="U75" i="17"/>
  <c r="V75" i="17"/>
  <c r="W75" i="17"/>
  <c r="X75" i="17"/>
  <c r="Y75" i="17"/>
  <c r="Z75" i="17"/>
  <c r="AA75" i="17"/>
  <c r="AB75" i="17"/>
  <c r="AC75" i="17"/>
  <c r="AD75" i="17"/>
  <c r="AE75" i="17"/>
  <c r="AF75" i="17"/>
  <c r="AG75" i="17"/>
  <c r="AH75" i="17"/>
  <c r="AI75" i="17"/>
  <c r="AJ75" i="17"/>
  <c r="AK75" i="17"/>
  <c r="C74" i="17"/>
  <c r="D74" i="17"/>
  <c r="E74" i="17"/>
  <c r="F74" i="17"/>
  <c r="G74" i="17"/>
  <c r="H74" i="17"/>
  <c r="I74" i="17"/>
  <c r="J74" i="17"/>
  <c r="K74" i="17"/>
  <c r="L74" i="17"/>
  <c r="M74" i="17"/>
  <c r="N74" i="17"/>
  <c r="O74" i="17"/>
  <c r="P74" i="17"/>
  <c r="Q74" i="17"/>
  <c r="R74" i="17"/>
  <c r="S74" i="17"/>
  <c r="T74" i="17"/>
  <c r="U74" i="17"/>
  <c r="V74" i="17"/>
  <c r="W74" i="17"/>
  <c r="X74" i="17"/>
  <c r="Y74" i="17"/>
  <c r="Z74" i="17"/>
  <c r="AA74" i="17"/>
  <c r="AB74" i="17"/>
  <c r="AC74" i="17"/>
  <c r="AD74" i="17"/>
  <c r="AE74" i="17"/>
  <c r="AF74" i="17"/>
  <c r="AG74" i="17"/>
  <c r="AH74" i="17"/>
  <c r="AI74" i="17"/>
  <c r="AJ74" i="17"/>
  <c r="AK74" i="17"/>
  <c r="C73" i="17"/>
  <c r="D73" i="17"/>
  <c r="E73" i="17"/>
  <c r="F73" i="17"/>
  <c r="G73" i="17"/>
  <c r="H73" i="17"/>
  <c r="I73" i="17"/>
  <c r="J73" i="17"/>
  <c r="K73" i="17"/>
  <c r="L73" i="17"/>
  <c r="M73" i="17"/>
  <c r="N73" i="17"/>
  <c r="O73" i="17"/>
  <c r="P73" i="17"/>
  <c r="Q73" i="17"/>
  <c r="R73" i="17"/>
  <c r="S73" i="17"/>
  <c r="T73" i="17"/>
  <c r="U73" i="17"/>
  <c r="V73" i="17"/>
  <c r="W73" i="17"/>
  <c r="X73" i="17"/>
  <c r="Y73" i="17"/>
  <c r="Z73" i="17"/>
  <c r="AA73" i="17"/>
  <c r="AB73" i="17"/>
  <c r="AC73" i="17"/>
  <c r="AD73" i="17"/>
  <c r="AE73" i="17"/>
  <c r="AF73" i="17"/>
  <c r="AG73" i="17"/>
  <c r="AH73" i="17"/>
  <c r="AI73" i="17"/>
  <c r="AJ73" i="17"/>
  <c r="AK73" i="17"/>
  <c r="C72" i="17"/>
  <c r="D72" i="17"/>
  <c r="E72" i="17"/>
  <c r="F72" i="17"/>
  <c r="G72" i="17"/>
  <c r="H72" i="17"/>
  <c r="I72" i="17"/>
  <c r="J72" i="17"/>
  <c r="K72" i="17"/>
  <c r="L72" i="17"/>
  <c r="M72" i="17"/>
  <c r="N72" i="17"/>
  <c r="O72" i="17"/>
  <c r="P72" i="17"/>
  <c r="Q72" i="17"/>
  <c r="R72" i="17"/>
  <c r="S72" i="17"/>
  <c r="T72" i="17"/>
  <c r="U72" i="17"/>
  <c r="V72" i="17"/>
  <c r="W72" i="17"/>
  <c r="X72" i="17"/>
  <c r="Y72" i="17"/>
  <c r="Z72" i="17"/>
  <c r="AA72" i="17"/>
  <c r="AB72" i="17"/>
  <c r="AC72" i="17"/>
  <c r="AD72" i="17"/>
  <c r="AE72" i="17"/>
  <c r="AF72" i="17"/>
  <c r="AG72" i="17"/>
  <c r="AH72" i="17"/>
  <c r="AI72" i="17"/>
  <c r="AJ72" i="17"/>
  <c r="AK72" i="17"/>
  <c r="C71" i="17"/>
  <c r="D71" i="17"/>
  <c r="E71" i="17"/>
  <c r="F71" i="17"/>
  <c r="G71" i="17"/>
  <c r="H71" i="17"/>
  <c r="I71" i="17"/>
  <c r="J71" i="17"/>
  <c r="K71" i="17"/>
  <c r="L71" i="17"/>
  <c r="M71" i="17"/>
  <c r="N71" i="17"/>
  <c r="O71" i="17"/>
  <c r="P71" i="17"/>
  <c r="Q71" i="17"/>
  <c r="R71" i="17"/>
  <c r="S71" i="17"/>
  <c r="T71" i="17"/>
  <c r="U71" i="17"/>
  <c r="V71" i="17"/>
  <c r="W71" i="17"/>
  <c r="X71" i="17"/>
  <c r="Y71" i="17"/>
  <c r="Z71" i="17"/>
  <c r="AA71" i="17"/>
  <c r="AB71" i="17"/>
  <c r="AC71" i="17"/>
  <c r="AD71" i="17"/>
  <c r="AE71" i="17"/>
  <c r="AF71" i="17"/>
  <c r="AG71" i="17"/>
  <c r="AH71" i="17"/>
  <c r="AI71" i="17"/>
  <c r="AJ71" i="17"/>
  <c r="AK71" i="17"/>
  <c r="C70" i="17"/>
  <c r="D70" i="17"/>
  <c r="E70" i="17"/>
  <c r="F70" i="17"/>
  <c r="G70" i="17"/>
  <c r="H70" i="17"/>
  <c r="I70" i="17"/>
  <c r="J70" i="17"/>
  <c r="K70" i="17"/>
  <c r="L70" i="17"/>
  <c r="M70" i="17"/>
  <c r="N70" i="17"/>
  <c r="O70" i="17"/>
  <c r="P70" i="17"/>
  <c r="Q70" i="17"/>
  <c r="R70" i="17"/>
  <c r="S70" i="17"/>
  <c r="T70" i="17"/>
  <c r="U70" i="17"/>
  <c r="V70" i="17"/>
  <c r="W70" i="17"/>
  <c r="X70" i="17"/>
  <c r="Y70" i="17"/>
  <c r="Z70" i="17"/>
  <c r="AA70" i="17"/>
  <c r="AB70" i="17"/>
  <c r="AC70" i="17"/>
  <c r="AD70" i="17"/>
  <c r="AE70" i="17"/>
  <c r="AF70" i="17"/>
  <c r="AG70" i="17"/>
  <c r="AH70" i="17"/>
  <c r="AI70" i="17"/>
  <c r="AJ70" i="17"/>
  <c r="AK70" i="17"/>
  <c r="D69" i="17"/>
  <c r="E69" i="17"/>
  <c r="F69" i="17"/>
  <c r="G69" i="17"/>
  <c r="H69" i="17"/>
  <c r="I69" i="17"/>
  <c r="J69" i="17"/>
  <c r="K69" i="17"/>
  <c r="L69" i="17"/>
  <c r="M69" i="17"/>
  <c r="N69" i="17"/>
  <c r="O69" i="17"/>
  <c r="P69" i="17"/>
  <c r="Q69" i="17"/>
  <c r="R69" i="17"/>
  <c r="S69" i="17"/>
  <c r="T69" i="17"/>
  <c r="U69" i="17"/>
  <c r="V69" i="17"/>
  <c r="W69" i="17"/>
  <c r="X69" i="17"/>
  <c r="Y69" i="17"/>
  <c r="Z69" i="17"/>
  <c r="AA69" i="17"/>
  <c r="AB69" i="17"/>
  <c r="AC69" i="17"/>
  <c r="AD69" i="17"/>
  <c r="AE69" i="17"/>
  <c r="AF69" i="17"/>
  <c r="AG69" i="17"/>
  <c r="AH69" i="17"/>
  <c r="AI69" i="17"/>
  <c r="AJ69" i="17"/>
  <c r="AK69" i="17"/>
  <c r="C66" i="17"/>
  <c r="D66" i="17"/>
  <c r="E66" i="17"/>
  <c r="F66" i="17"/>
  <c r="G66" i="17"/>
  <c r="H66" i="17"/>
  <c r="I66" i="17"/>
  <c r="J66" i="17"/>
  <c r="K66" i="17"/>
  <c r="L66" i="17"/>
  <c r="M66" i="17"/>
  <c r="N66" i="17"/>
  <c r="O66" i="17"/>
  <c r="P66" i="17"/>
  <c r="Q66" i="17"/>
  <c r="R66" i="17"/>
  <c r="S66" i="17"/>
  <c r="T66" i="17"/>
  <c r="U66" i="17"/>
  <c r="V66" i="17"/>
  <c r="W66" i="17"/>
  <c r="X66" i="17"/>
  <c r="Y66" i="17"/>
  <c r="Z66" i="17"/>
  <c r="AA66" i="17"/>
  <c r="AB66" i="17"/>
  <c r="AC66" i="17"/>
  <c r="AD66" i="17"/>
  <c r="AE66" i="17"/>
  <c r="AF66" i="17"/>
  <c r="AG66" i="17"/>
  <c r="AH66" i="17"/>
  <c r="AI66" i="17"/>
  <c r="AJ66" i="17"/>
  <c r="AK66" i="17"/>
  <c r="C65" i="17"/>
  <c r="D65" i="17"/>
  <c r="E65" i="17"/>
  <c r="F65" i="17"/>
  <c r="G65" i="17"/>
  <c r="H65" i="17"/>
  <c r="I65" i="17"/>
  <c r="J65" i="17"/>
  <c r="K65" i="17"/>
  <c r="L65" i="17"/>
  <c r="M65" i="17"/>
  <c r="N65" i="17"/>
  <c r="O65" i="17"/>
  <c r="P65" i="17"/>
  <c r="Q65" i="17"/>
  <c r="R65" i="17"/>
  <c r="S65" i="17"/>
  <c r="T65" i="17"/>
  <c r="U65" i="17"/>
  <c r="V65" i="17"/>
  <c r="W65" i="17"/>
  <c r="X65" i="17"/>
  <c r="Y65" i="17"/>
  <c r="Z65" i="17"/>
  <c r="AA65" i="17"/>
  <c r="AB65" i="17"/>
  <c r="AC65" i="17"/>
  <c r="AD65" i="17"/>
  <c r="AE65" i="17"/>
  <c r="AF65" i="17"/>
  <c r="AG65" i="17"/>
  <c r="AH65" i="17"/>
  <c r="AI65" i="17"/>
  <c r="AJ65" i="17"/>
  <c r="AK65" i="17"/>
  <c r="C64" i="17"/>
  <c r="D64" i="17"/>
  <c r="E64" i="17"/>
  <c r="F64" i="17"/>
  <c r="G64" i="17"/>
  <c r="H64" i="17"/>
  <c r="I64" i="17"/>
  <c r="J64" i="17"/>
  <c r="K64" i="17"/>
  <c r="L64" i="17"/>
  <c r="M64" i="17"/>
  <c r="N64" i="17"/>
  <c r="O64" i="17"/>
  <c r="P64" i="17"/>
  <c r="Q64" i="17"/>
  <c r="R64" i="17"/>
  <c r="S64" i="17"/>
  <c r="T64" i="17"/>
  <c r="U64" i="17"/>
  <c r="V64" i="17"/>
  <c r="W64" i="17"/>
  <c r="X64" i="17"/>
  <c r="Y64" i="17"/>
  <c r="Z64" i="17"/>
  <c r="AA64" i="17"/>
  <c r="AB64" i="17"/>
  <c r="AC64" i="17"/>
  <c r="AD64" i="17"/>
  <c r="AE64" i="17"/>
  <c r="AF64" i="17"/>
  <c r="AG64" i="17"/>
  <c r="AH64" i="17"/>
  <c r="AI64" i="17"/>
  <c r="AJ64" i="17"/>
  <c r="AK64" i="17"/>
  <c r="C63" i="17"/>
  <c r="D63" i="17"/>
  <c r="E63" i="17"/>
  <c r="F63" i="17"/>
  <c r="G63" i="17"/>
  <c r="H63" i="17"/>
  <c r="I63" i="17"/>
  <c r="J63" i="17"/>
  <c r="K63" i="17"/>
  <c r="L63" i="17"/>
  <c r="M63" i="17"/>
  <c r="N63" i="17"/>
  <c r="O63" i="17"/>
  <c r="P63" i="17"/>
  <c r="Q63" i="17"/>
  <c r="R63" i="17"/>
  <c r="S63" i="17"/>
  <c r="T63" i="17"/>
  <c r="U63" i="17"/>
  <c r="V63" i="17"/>
  <c r="W63" i="17"/>
  <c r="X63" i="17"/>
  <c r="Y63" i="17"/>
  <c r="Z63" i="17"/>
  <c r="AA63" i="17"/>
  <c r="AB63" i="17"/>
  <c r="AC63" i="17"/>
  <c r="AD63" i="17"/>
  <c r="AE63" i="17"/>
  <c r="AF63" i="17"/>
  <c r="AG63" i="17"/>
  <c r="AH63" i="17"/>
  <c r="AI63" i="17"/>
  <c r="AJ63" i="17"/>
  <c r="AK63" i="17"/>
  <c r="C62" i="17"/>
  <c r="D62" i="17"/>
  <c r="E62" i="17"/>
  <c r="F62" i="17"/>
  <c r="G62" i="17"/>
  <c r="H62" i="17"/>
  <c r="I62" i="17"/>
  <c r="J62" i="17"/>
  <c r="K62" i="17"/>
  <c r="L62" i="17"/>
  <c r="M62" i="17"/>
  <c r="N62" i="17"/>
  <c r="O62" i="17"/>
  <c r="P62" i="17"/>
  <c r="Q62" i="17"/>
  <c r="R62" i="17"/>
  <c r="S62" i="17"/>
  <c r="T62" i="17"/>
  <c r="U62" i="17"/>
  <c r="V62" i="17"/>
  <c r="W62" i="17"/>
  <c r="X62" i="17"/>
  <c r="Y62" i="17"/>
  <c r="Z62" i="17"/>
  <c r="AA62" i="17"/>
  <c r="AB62" i="17"/>
  <c r="AC62" i="17"/>
  <c r="AD62" i="17"/>
  <c r="AE62" i="17"/>
  <c r="AF62" i="17"/>
  <c r="AG62" i="17"/>
  <c r="AH62" i="17"/>
  <c r="AI62" i="17"/>
  <c r="AJ62" i="17"/>
  <c r="AK62" i="17"/>
  <c r="C61" i="17"/>
  <c r="D61" i="17"/>
  <c r="E61" i="17"/>
  <c r="F61" i="17"/>
  <c r="G61" i="17"/>
  <c r="H61" i="17"/>
  <c r="I61" i="17"/>
  <c r="J61" i="17"/>
  <c r="K61" i="17"/>
  <c r="L61" i="17"/>
  <c r="M61" i="17"/>
  <c r="N61" i="17"/>
  <c r="O61" i="17"/>
  <c r="P61" i="17"/>
  <c r="Q61" i="17"/>
  <c r="R61" i="17"/>
  <c r="S61" i="17"/>
  <c r="T61" i="17"/>
  <c r="U61" i="17"/>
  <c r="V61" i="17"/>
  <c r="W61" i="17"/>
  <c r="X61" i="17"/>
  <c r="Y61" i="17"/>
  <c r="Z61" i="17"/>
  <c r="AA61" i="17"/>
  <c r="AB61" i="17"/>
  <c r="AC61" i="17"/>
  <c r="AD61" i="17"/>
  <c r="AE61" i="17"/>
  <c r="AF61" i="17"/>
  <c r="AG61" i="17"/>
  <c r="AH61" i="17"/>
  <c r="AI61" i="17"/>
  <c r="AJ61" i="17"/>
  <c r="AK61" i="17"/>
  <c r="C60" i="17"/>
  <c r="D60" i="17"/>
  <c r="E60" i="17"/>
  <c r="F60" i="17"/>
  <c r="G60" i="17"/>
  <c r="H60" i="17"/>
  <c r="I60" i="17"/>
  <c r="J60" i="17"/>
  <c r="K60" i="17"/>
  <c r="L60" i="17"/>
  <c r="M60" i="17"/>
  <c r="N60" i="17"/>
  <c r="O60" i="17"/>
  <c r="P60" i="17"/>
  <c r="Q60" i="17"/>
  <c r="R60" i="17"/>
  <c r="S60" i="17"/>
  <c r="T60" i="17"/>
  <c r="U60" i="17"/>
  <c r="V60" i="17"/>
  <c r="W60" i="17"/>
  <c r="X60" i="17"/>
  <c r="Y60" i="17"/>
  <c r="Z60" i="17"/>
  <c r="AA60" i="17"/>
  <c r="AB60" i="17"/>
  <c r="AC60" i="17"/>
  <c r="AD60" i="17"/>
  <c r="AE60" i="17"/>
  <c r="AF60" i="17"/>
  <c r="AG60" i="17"/>
  <c r="AH60" i="17"/>
  <c r="AI60" i="17"/>
  <c r="AJ60" i="17"/>
  <c r="AK60" i="17"/>
  <c r="C59" i="17"/>
  <c r="D59" i="17"/>
  <c r="E59" i="17"/>
  <c r="F59" i="17"/>
  <c r="G59" i="17"/>
  <c r="H59" i="17"/>
  <c r="I59" i="17"/>
  <c r="J59" i="17"/>
  <c r="K59" i="17"/>
  <c r="L59" i="17"/>
  <c r="M59" i="17"/>
  <c r="N59" i="17"/>
  <c r="O59" i="17"/>
  <c r="P59" i="17"/>
  <c r="Q59" i="17"/>
  <c r="R59" i="17"/>
  <c r="S59" i="17"/>
  <c r="T59" i="17"/>
  <c r="U59" i="17"/>
  <c r="V59" i="17"/>
  <c r="W59" i="17"/>
  <c r="X59" i="17"/>
  <c r="Y59" i="17"/>
  <c r="Z59" i="17"/>
  <c r="AA59" i="17"/>
  <c r="AB59" i="17"/>
  <c r="AC59" i="17"/>
  <c r="AD59" i="17"/>
  <c r="AE59" i="17"/>
  <c r="AF59" i="17"/>
  <c r="AG59" i="17"/>
  <c r="AH59" i="17"/>
  <c r="AI59" i="17"/>
  <c r="AJ59" i="17"/>
  <c r="AK59" i="17"/>
  <c r="D58" i="17"/>
  <c r="E58" i="17"/>
  <c r="F58" i="17"/>
  <c r="G58" i="17"/>
  <c r="H58" i="17"/>
  <c r="I58" i="17"/>
  <c r="J58" i="17"/>
  <c r="K58" i="17"/>
  <c r="L58" i="17"/>
  <c r="M58" i="17"/>
  <c r="N58" i="17"/>
  <c r="O58" i="17"/>
  <c r="P58" i="17"/>
  <c r="Q58" i="17"/>
  <c r="R58" i="17"/>
  <c r="S58" i="17"/>
  <c r="T58" i="17"/>
  <c r="U58" i="17"/>
  <c r="V58" i="17"/>
  <c r="W58" i="17"/>
  <c r="X58" i="17"/>
  <c r="Y58" i="17"/>
  <c r="Z58" i="17"/>
  <c r="AA58" i="17"/>
  <c r="AB58" i="17"/>
  <c r="AC58" i="17"/>
  <c r="AD58" i="17"/>
  <c r="AE58" i="17"/>
  <c r="AF58" i="17"/>
  <c r="AG58" i="17"/>
  <c r="AH58" i="17"/>
  <c r="AI58" i="17"/>
  <c r="AJ58" i="17"/>
  <c r="AK58" i="17"/>
  <c r="D47" i="17"/>
  <c r="E47" i="17"/>
  <c r="F47" i="17"/>
  <c r="G47" i="17"/>
  <c r="H47" i="17"/>
  <c r="I47" i="17"/>
  <c r="J47" i="17"/>
  <c r="K47" i="17"/>
  <c r="L47" i="17"/>
  <c r="M47" i="17"/>
  <c r="N47" i="17"/>
  <c r="O47" i="17"/>
  <c r="P47" i="17"/>
  <c r="Q47" i="17"/>
  <c r="R47" i="17"/>
  <c r="S47" i="17"/>
  <c r="T47" i="17"/>
  <c r="U47" i="17"/>
  <c r="V47" i="17"/>
  <c r="W47" i="17"/>
  <c r="X47" i="17"/>
  <c r="Y47" i="17"/>
  <c r="Z47" i="17"/>
  <c r="AA47" i="17"/>
  <c r="AB47" i="17"/>
  <c r="AC47" i="17"/>
  <c r="AD47" i="17"/>
  <c r="AE47" i="17"/>
  <c r="AF47" i="17"/>
  <c r="AG47" i="17"/>
  <c r="AH47" i="17"/>
  <c r="AI47" i="17"/>
  <c r="AJ47" i="17"/>
  <c r="AK47" i="17"/>
  <c r="B43" i="17"/>
  <c r="C43" i="17"/>
  <c r="D43" i="17"/>
  <c r="E43" i="17"/>
  <c r="B42" i="17"/>
  <c r="C42" i="17"/>
  <c r="D42" i="17"/>
  <c r="E42" i="17"/>
  <c r="B41" i="17"/>
  <c r="C41" i="17"/>
  <c r="D41" i="17"/>
  <c r="E41" i="17"/>
  <c r="B40" i="17"/>
  <c r="C40" i="17"/>
  <c r="D40" i="17"/>
  <c r="E40" i="17"/>
  <c r="B39" i="17"/>
  <c r="C39" i="17"/>
  <c r="D39" i="17"/>
  <c r="E39" i="17"/>
  <c r="B38" i="17"/>
  <c r="C38" i="17"/>
  <c r="D38" i="17"/>
  <c r="E38" i="17"/>
  <c r="B37" i="17"/>
  <c r="C37" i="17"/>
  <c r="D37" i="17"/>
  <c r="E37" i="17"/>
  <c r="B36" i="17"/>
  <c r="C36" i="17"/>
  <c r="D36" i="17"/>
  <c r="E36" i="17"/>
  <c r="B32" i="17"/>
  <c r="C32" i="17"/>
  <c r="D32" i="17"/>
  <c r="E32" i="17"/>
  <c r="B31" i="17"/>
  <c r="C31" i="17"/>
  <c r="D31" i="17"/>
  <c r="E31" i="17"/>
  <c r="B30" i="17"/>
  <c r="C30" i="17"/>
  <c r="D30" i="17"/>
  <c r="E30" i="17"/>
  <c r="B29" i="17"/>
  <c r="C29" i="17"/>
  <c r="D29" i="17"/>
  <c r="E29" i="17"/>
  <c r="B28" i="17"/>
  <c r="C28" i="17"/>
  <c r="D28" i="17"/>
  <c r="E28" i="17"/>
  <c r="B27" i="17"/>
  <c r="C27" i="17"/>
  <c r="D27" i="17"/>
  <c r="E27" i="17"/>
  <c r="B26" i="17"/>
  <c r="C26" i="17"/>
  <c r="D26" i="17"/>
  <c r="E26" i="17"/>
  <c r="B25" i="17"/>
  <c r="C25" i="17"/>
  <c r="D25" i="17"/>
  <c r="E25" i="17"/>
  <c r="B21" i="17"/>
  <c r="C21" i="17"/>
  <c r="D21" i="17"/>
  <c r="E21" i="17"/>
  <c r="B20" i="17"/>
  <c r="C20" i="17"/>
  <c r="D20" i="17"/>
  <c r="E20" i="17"/>
  <c r="B19" i="17"/>
  <c r="C19" i="17"/>
  <c r="D19" i="17"/>
  <c r="E19" i="17"/>
  <c r="B18" i="17"/>
  <c r="C18" i="17"/>
  <c r="D18" i="17"/>
  <c r="E18" i="17"/>
  <c r="B17" i="17"/>
  <c r="C17" i="17"/>
  <c r="D17" i="17"/>
  <c r="E17" i="17"/>
  <c r="B16" i="17"/>
  <c r="C16" i="17"/>
  <c r="D16" i="17"/>
  <c r="E16" i="17"/>
  <c r="B15" i="17"/>
  <c r="C15" i="17"/>
  <c r="D15" i="17"/>
  <c r="E15" i="17"/>
  <c r="B14" i="17"/>
  <c r="C14" i="17"/>
  <c r="D14" i="17"/>
  <c r="E14" i="17"/>
  <c r="B10" i="17"/>
  <c r="C10" i="17"/>
  <c r="D10" i="17"/>
  <c r="E10" i="17"/>
  <c r="B9" i="17"/>
  <c r="C9" i="17"/>
  <c r="D9" i="17"/>
  <c r="E9" i="17"/>
  <c r="B8" i="17"/>
  <c r="C8" i="17"/>
  <c r="D8" i="17"/>
  <c r="E8" i="17"/>
  <c r="B7" i="17"/>
  <c r="C7" i="17"/>
  <c r="D7" i="17"/>
  <c r="E7" i="17"/>
  <c r="B6" i="17"/>
  <c r="C6" i="17"/>
  <c r="D6" i="17"/>
  <c r="E6" i="17"/>
  <c r="B5" i="17"/>
  <c r="C5" i="17"/>
  <c r="D5" i="17"/>
  <c r="E5" i="17"/>
  <c r="N17" i="16"/>
  <c r="L4" i="17"/>
  <c r="M4" i="17"/>
  <c r="N4" i="17"/>
  <c r="O4" i="17"/>
  <c r="B4" i="17"/>
  <c r="C4" i="17"/>
  <c r="D4" i="17"/>
  <c r="E4" i="17"/>
  <c r="N16" i="16"/>
  <c r="L3" i="17"/>
  <c r="M3" i="17"/>
  <c r="N3" i="17"/>
  <c r="O3" i="17"/>
  <c r="B3" i="17"/>
  <c r="C3" i="17"/>
  <c r="D3" i="17"/>
  <c r="E3" i="17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AG27" i="15"/>
  <c r="AH27" i="15"/>
  <c r="AI27" i="15"/>
  <c r="AJ27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AG25" i="15"/>
  <c r="AH25" i="15"/>
  <c r="AI25" i="15"/>
  <c r="AJ25" i="15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AJ28" i="14"/>
  <c r="AK28" i="14"/>
  <c r="D28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D27" i="14"/>
  <c r="E27" i="14"/>
  <c r="F27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AJ26" i="14"/>
  <c r="AK26" i="14"/>
  <c r="D26" i="14"/>
</calcChain>
</file>

<file path=xl/sharedStrings.xml><?xml version="1.0" encoding="utf-8"?>
<sst xmlns="http://schemas.openxmlformats.org/spreadsheetml/2006/main" count="209" uniqueCount="79">
  <si>
    <t>China</t>
  </si>
  <si>
    <t>6%, 5%, 4%</t>
  </si>
  <si>
    <t>Assumed Growth Rate</t>
  </si>
  <si>
    <t>US</t>
  </si>
  <si>
    <t>Trade ($BN)</t>
  </si>
  <si>
    <t>Table 1</t>
  </si>
  <si>
    <t>GDP at market exchange rates</t>
  </si>
  <si>
    <t>GDP at PPP exchange rates</t>
  </si>
  <si>
    <t>5%, 4%, 3%</t>
  </si>
  <si>
    <t>5%</t>
  </si>
  <si>
    <t>6%</t>
  </si>
  <si>
    <t>7%</t>
  </si>
  <si>
    <t>4%</t>
  </si>
  <si>
    <t>US @ 2% growth</t>
  </si>
  <si>
    <t>US @ 3% growth</t>
  </si>
  <si>
    <t>China @ 6% growth to 2030, 5% to 2040, 4% to 2050</t>
  </si>
  <si>
    <t>Figure 3</t>
  </si>
  <si>
    <t>When Does China Exceed US GDP at Market Exchange Rates?</t>
  </si>
  <si>
    <t>China and the US in 2016</t>
  </si>
  <si>
    <t>GDP</t>
  </si>
  <si>
    <t>GDP Per Capita</t>
  </si>
  <si>
    <t>Trade</t>
  </si>
  <si>
    <t>Market Exchange Rates</t>
  </si>
  <si>
    <t>PPP Exchange Rates</t>
  </si>
  <si>
    <t>(trillions of dollars)</t>
  </si>
  <si>
    <t>(thousands of dollars)</t>
  </si>
  <si>
    <t>China @ 7%</t>
  </si>
  <si>
    <t>US @ 3%</t>
  </si>
  <si>
    <t>Source: IMF World Economic Outlook Database, October 2017; and author's calculations.</t>
  </si>
  <si>
    <t>Source: IMF Direction of Trade Statistics; and author's calculations.</t>
  </si>
  <si>
    <t>Source: IMF World Economic Outlook Database, October 2017; and IMF Direction of Trade Statistics</t>
  </si>
  <si>
    <t>Country</t>
  </si>
  <si>
    <t>Subject Descriptor</t>
  </si>
  <si>
    <t>Units</t>
  </si>
  <si>
    <t>Scale</t>
  </si>
  <si>
    <t>Country/Series-specific Notes</t>
  </si>
  <si>
    <t>Gross domestic product, current prices</t>
  </si>
  <si>
    <t>U.S. dollars</t>
  </si>
  <si>
    <t>Billions</t>
  </si>
  <si>
    <t>See notes for:  Gross domestic product, current prices (National currency).</t>
  </si>
  <si>
    <t>Purchasing power parity; international dollars</t>
  </si>
  <si>
    <t>United States</t>
  </si>
  <si>
    <t>Gross domestic product per capita, current prices</t>
  </si>
  <si>
    <t>See notes for:  Gross domestic product, current prices (National currency) Population (Persons).</t>
  </si>
  <si>
    <t>International Monetary Fund, World Economic Outlook Database, October 2017</t>
  </si>
  <si>
    <t>Imports (CIF)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</si>
  <si>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</si>
  <si>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</si>
  <si>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</si>
  <si>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</si>
  <si>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</si>
  <si>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</si>
  <si>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</si>
  <si>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</si>
  <si>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</si>
  <si>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</si>
  <si>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Trade (X+M)</t>
  </si>
  <si>
    <t>China,P.R.: Mainland</t>
  </si>
  <si>
    <t>Exports (FOB)</t>
  </si>
  <si>
    <t>IMF Direction of Trade Statistics (DOTS)</t>
  </si>
  <si>
    <t>Current GDP, Market Exchange Rates ($BN)</t>
  </si>
  <si>
    <t>China1</t>
  </si>
  <si>
    <t>China2</t>
  </si>
  <si>
    <t>China3</t>
  </si>
  <si>
    <t>China4</t>
  </si>
  <si>
    <t>China5</t>
  </si>
  <si>
    <t>China6</t>
  </si>
  <si>
    <t>US1</t>
  </si>
  <si>
    <t>US2</t>
  </si>
  <si>
    <t>Current GDP, PPP (BN)</t>
  </si>
  <si>
    <t>GDP Per Capita, PPP</t>
  </si>
  <si>
    <t>GDP Per Capita, Market Exchange Rates ($BN)</t>
  </si>
  <si>
    <t>China @ 5% growth</t>
  </si>
  <si>
    <t>China @ 6% growth</t>
  </si>
  <si>
    <t>China @ 7% growth</t>
  </si>
  <si>
    <t>China @ 4% growth</t>
  </si>
  <si>
    <t>China @ 5% growth to 2030, 4% to 2040, 3% to 2050</t>
  </si>
  <si>
    <t>GDP per capita at PPP exchange rates</t>
  </si>
  <si>
    <t>Note: 6%, 5%, 4% (5%, 4%, 3%) stands for 6%(5%) growth to 2030, 5%(4%) to 2040, 4%(3%) to 2050.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</si>
</sst>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9" fontId="0" fillId="0" borderId="0" xfId="0" applyNumberFormat="1"/>
    <xf numFmtId="4" fontId="0" fillId="0" borderId="0" xfId="0" applyNumberFormat="1"/>
    <xf numFmtId="0" fontId="0" fillId="0" borderId="0" xfId="0" applyFont="1"/>
    <xf numFmtId="0" fontId="0" fillId="0" borderId="0" xfId="0" quotePrefix="1"/>
    <xf numFmtId="0" fontId="0" fillId="0" borderId="0" xfId="0" applyNumberFormat="1"/>
    <xf numFmtId="9" fontId="0" fillId="0" borderId="0" xfId="0" quotePrefix="1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3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1</a:t>
            </a:r>
          </a:p>
          <a:p>
            <a:pPr>
              <a:defRPr/>
            </a:pPr>
            <a:r>
              <a:rPr lang="en-US"/>
              <a:t>GDP</a:t>
            </a:r>
            <a:r>
              <a:rPr lang="en-US" baseline="0"/>
              <a:t> Growth at PPP Exchange Rates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1'!$B$26</c:f>
              <c:strCache>
                <c:ptCount val="1"/>
                <c:pt idx="0">
                  <c:v>China @ 6% growth to 2030, 5% to 2040, 4% to 2050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'Figure 1'!$C$25:$AK$25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1'!$C$26:$AK$26</c:f>
              <c:numCache>
                <c:formatCode>General</c:formatCode>
                <c:ptCount val="35"/>
                <c:pt idx="0" formatCode="#,##0.00">
                  <c:v>21286.181</c:v>
                </c:pt>
                <c:pt idx="1">
                  <c:v>22563.351859999999</c:v>
                </c:pt>
                <c:pt idx="2">
                  <c:v>23917.1529716</c:v>
                </c:pt>
                <c:pt idx="3">
                  <c:v>25352.182149896002</c:v>
                </c:pt>
                <c:pt idx="4">
                  <c:v>26873.313078889762</c:v>
                </c:pt>
                <c:pt idx="5">
                  <c:v>28485.711863623146</c:v>
                </c:pt>
                <c:pt idx="6">
                  <c:v>30194.854575440535</c:v>
                </c:pt>
                <c:pt idx="7">
                  <c:v>32006.545849966966</c:v>
                </c:pt>
                <c:pt idx="8">
                  <c:v>33926.938600964982</c:v>
                </c:pt>
                <c:pt idx="9">
                  <c:v>35962.554917022884</c:v>
                </c:pt>
                <c:pt idx="10">
                  <c:v>38120.308212044256</c:v>
                </c:pt>
                <c:pt idx="11">
                  <c:v>40407.526704766911</c:v>
                </c:pt>
                <c:pt idx="12">
                  <c:v>42831.978307052923</c:v>
                </c:pt>
                <c:pt idx="13">
                  <c:v>45401.897005476101</c:v>
                </c:pt>
                <c:pt idx="14">
                  <c:v>48126.010825804668</c:v>
                </c:pt>
                <c:pt idx="15">
                  <c:v>50532.311367094902</c:v>
                </c:pt>
                <c:pt idx="16">
                  <c:v>53058.92693544965</c:v>
                </c:pt>
                <c:pt idx="17">
                  <c:v>55711.873282222135</c:v>
                </c:pt>
                <c:pt idx="18">
                  <c:v>58497.466946333239</c:v>
                </c:pt>
                <c:pt idx="19">
                  <c:v>61422.340293649904</c:v>
                </c:pt>
                <c:pt idx="20">
                  <c:v>64493.457308332399</c:v>
                </c:pt>
                <c:pt idx="21">
                  <c:v>67718.130173749014</c:v>
                </c:pt>
                <c:pt idx="22">
                  <c:v>71104.036682436461</c:v>
                </c:pt>
                <c:pt idx="23">
                  <c:v>74659.238516558282</c:v>
                </c:pt>
                <c:pt idx="24">
                  <c:v>78392.200442386194</c:v>
                </c:pt>
                <c:pt idx="25">
                  <c:v>81527.888460081638</c:v>
                </c:pt>
                <c:pt idx="26">
                  <c:v>84789.003998484899</c:v>
                </c:pt>
                <c:pt idx="27">
                  <c:v>88180.564158424299</c:v>
                </c:pt>
                <c:pt idx="28">
                  <c:v>91707.786724761274</c:v>
                </c:pt>
                <c:pt idx="29">
                  <c:v>95376.098193751721</c:v>
                </c:pt>
                <c:pt idx="30">
                  <c:v>99191.142121501791</c:v>
                </c:pt>
                <c:pt idx="31">
                  <c:v>103158.78780636186</c:v>
                </c:pt>
                <c:pt idx="32">
                  <c:v>107285.13931861633</c:v>
                </c:pt>
                <c:pt idx="33">
                  <c:v>111576.54489136099</c:v>
                </c:pt>
                <c:pt idx="34">
                  <c:v>116039.60668701543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C2-4EE3-81C0-6069BBE72B6E}"/>
            </c:ext>
          </c:extLst>
        </c:ser>
        <c:ser>
          <c:idx val="1"/>
          <c:order val="1"/>
          <c:tx>
            <c:strRef>
              <c:f>'Figure 1'!$B$27</c:f>
              <c:strCache>
                <c:ptCount val="1"/>
                <c:pt idx="0">
                  <c:v>US @ 2% growth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 1'!$C$25:$AK$25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1'!$C$27:$AK$27</c:f>
              <c:numCache>
                <c:formatCode>General</c:formatCode>
                <c:ptCount val="35"/>
                <c:pt idx="0">
                  <c:v>18624.45</c:v>
                </c:pt>
                <c:pt idx="1">
                  <c:v>18996.939000000002</c:v>
                </c:pt>
                <c:pt idx="2">
                  <c:v>19376.877780000003</c:v>
                </c:pt>
                <c:pt idx="3">
                  <c:v>19764.415335600002</c:v>
                </c:pt>
                <c:pt idx="4">
                  <c:v>20159.703642312001</c:v>
                </c:pt>
                <c:pt idx="5">
                  <c:v>20562.89771515824</c:v>
                </c:pt>
                <c:pt idx="6">
                  <c:v>20974.155669461405</c:v>
                </c:pt>
                <c:pt idx="7">
                  <c:v>21393.638782850634</c:v>
                </c:pt>
                <c:pt idx="8">
                  <c:v>21821.511558507646</c:v>
                </c:pt>
                <c:pt idx="9">
                  <c:v>22257.9417896778</c:v>
                </c:pt>
                <c:pt idx="10">
                  <c:v>22703.100625471354</c:v>
                </c:pt>
                <c:pt idx="11">
                  <c:v>23157.162637980782</c:v>
                </c:pt>
                <c:pt idx="12">
                  <c:v>23620.305890740397</c:v>
                </c:pt>
                <c:pt idx="13">
                  <c:v>24092.712008555205</c:v>
                </c:pt>
                <c:pt idx="14">
                  <c:v>24574.566248726311</c:v>
                </c:pt>
                <c:pt idx="15">
                  <c:v>25066.057573700837</c:v>
                </c:pt>
                <c:pt idx="16">
                  <c:v>25567.378725174854</c:v>
                </c:pt>
                <c:pt idx="17">
                  <c:v>26078.72629967835</c:v>
                </c:pt>
                <c:pt idx="18">
                  <c:v>26600.300825671919</c:v>
                </c:pt>
                <c:pt idx="19">
                  <c:v>27132.306842185357</c:v>
                </c:pt>
                <c:pt idx="20">
                  <c:v>27674.952979029065</c:v>
                </c:pt>
                <c:pt idx="21">
                  <c:v>28228.452038609648</c:v>
                </c:pt>
                <c:pt idx="22">
                  <c:v>28793.021079381841</c:v>
                </c:pt>
                <c:pt idx="23">
                  <c:v>29368.881500969477</c:v>
                </c:pt>
                <c:pt idx="24">
                  <c:v>29956.259130988867</c:v>
                </c:pt>
                <c:pt idx="25">
                  <c:v>30555.384313608643</c:v>
                </c:pt>
                <c:pt idx="26">
                  <c:v>31166.491999880815</c:v>
                </c:pt>
                <c:pt idx="27">
                  <c:v>31789.82183987843</c:v>
                </c:pt>
                <c:pt idx="28">
                  <c:v>32425.618276675999</c:v>
                </c:pt>
                <c:pt idx="29">
                  <c:v>33074.130642209522</c:v>
                </c:pt>
                <c:pt idx="30">
                  <c:v>33735.613255053715</c:v>
                </c:pt>
                <c:pt idx="31">
                  <c:v>34410.325520154787</c:v>
                </c:pt>
                <c:pt idx="32">
                  <c:v>35098.532030557886</c:v>
                </c:pt>
                <c:pt idx="33">
                  <c:v>35800.502671169044</c:v>
                </c:pt>
                <c:pt idx="34">
                  <c:v>36516.512724592423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C2-4EE3-81C0-6069BBE72B6E}"/>
            </c:ext>
          </c:extLst>
        </c:ser>
        <c:ser>
          <c:idx val="2"/>
          <c:order val="2"/>
          <c:tx>
            <c:strRef>
              <c:f>'Figure 1'!$B$28</c:f>
              <c:strCache>
                <c:ptCount val="1"/>
                <c:pt idx="0">
                  <c:v>US @ 3% growth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1'!$C$25:$AK$25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1'!$C$28:$AK$28</c:f>
              <c:numCache>
                <c:formatCode>General</c:formatCode>
                <c:ptCount val="35"/>
                <c:pt idx="0">
                  <c:v>18624.45</c:v>
                </c:pt>
                <c:pt idx="1">
                  <c:v>19183.183499999999</c:v>
                </c:pt>
                <c:pt idx="2">
                  <c:v>19758.679004999998</c:v>
                </c:pt>
                <c:pt idx="3">
                  <c:v>20351.439375149999</c:v>
                </c:pt>
                <c:pt idx="4">
                  <c:v>20961.982556404499</c:v>
                </c:pt>
                <c:pt idx="5">
                  <c:v>21590.842033096633</c:v>
                </c:pt>
                <c:pt idx="6">
                  <c:v>22238.567294089531</c:v>
                </c:pt>
                <c:pt idx="7">
                  <c:v>22905.724312912218</c:v>
                </c:pt>
                <c:pt idx="8">
                  <c:v>23592.896042299584</c:v>
                </c:pt>
                <c:pt idx="9">
                  <c:v>24300.682923568573</c:v>
                </c:pt>
                <c:pt idx="10">
                  <c:v>25029.70341127563</c:v>
                </c:pt>
                <c:pt idx="11">
                  <c:v>25780.594513613898</c:v>
                </c:pt>
                <c:pt idx="12">
                  <c:v>26554.012349022316</c:v>
                </c:pt>
                <c:pt idx="13">
                  <c:v>27350.632719492984</c:v>
                </c:pt>
                <c:pt idx="14">
                  <c:v>28171.151701077772</c:v>
                </c:pt>
                <c:pt idx="15">
                  <c:v>29016.286252110105</c:v>
                </c:pt>
                <c:pt idx="16">
                  <c:v>29886.77483967341</c:v>
                </c:pt>
                <c:pt idx="17">
                  <c:v>30783.378084863612</c:v>
                </c:pt>
                <c:pt idx="18">
                  <c:v>31706.87942740952</c:v>
                </c:pt>
                <c:pt idx="19">
                  <c:v>32658.085810231805</c:v>
                </c:pt>
                <c:pt idx="20">
                  <c:v>33637.828384538756</c:v>
                </c:pt>
                <c:pt idx="21">
                  <c:v>34646.963236074916</c:v>
                </c:pt>
                <c:pt idx="22">
                  <c:v>35686.372133157165</c:v>
                </c:pt>
                <c:pt idx="23">
                  <c:v>36756.96329715188</c:v>
                </c:pt>
                <c:pt idx="24">
                  <c:v>37859.672196066436</c:v>
                </c:pt>
                <c:pt idx="25">
                  <c:v>38995.462361948426</c:v>
                </c:pt>
                <c:pt idx="26">
                  <c:v>40165.326232806881</c:v>
                </c:pt>
                <c:pt idx="27">
                  <c:v>41370.286019791085</c:v>
                </c:pt>
                <c:pt idx="28">
                  <c:v>42611.394600384818</c:v>
                </c:pt>
                <c:pt idx="29">
                  <c:v>43889.736438396365</c:v>
                </c:pt>
                <c:pt idx="30">
                  <c:v>45206.428531548256</c:v>
                </c:pt>
                <c:pt idx="31">
                  <c:v>46562.621387494706</c:v>
                </c:pt>
                <c:pt idx="32">
                  <c:v>47959.500029119547</c:v>
                </c:pt>
                <c:pt idx="33">
                  <c:v>49398.285029993131</c:v>
                </c:pt>
                <c:pt idx="34">
                  <c:v>50880.233580892927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C2-4EE3-81C0-6069BBE72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0734816"/>
        <c:axId val="620735144"/>
      </c:lineChart>
      <c:catAx>
        <c:axId val="62073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735144"/>
        <c:crosses val="autoZero"/>
        <c:auto val="1"/>
        <c:lblAlgn val="ctr"/>
        <c:lblOffset val="100"/>
        <c:noMultiLvlLbl val="0"/>
      </c:catAx>
      <c:valAx>
        <c:axId val="62073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73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2</a:t>
            </a:r>
          </a:p>
          <a:p>
            <a:pPr>
              <a:defRPr/>
            </a:pPr>
            <a:r>
              <a:rPr lang="en-US"/>
              <a:t>Trade 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2'!$A$26</c:f>
              <c:strCache>
                <c:ptCount val="1"/>
                <c:pt idx="0">
                  <c:v>China @ 7%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'Figure 2'!$B$25:$AJ$25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2'!$B$26:$AJ$26</c:f>
              <c:numCache>
                <c:formatCode>General</c:formatCode>
                <c:ptCount val="35"/>
                <c:pt idx="0">
                  <c:v>3726.0550149999999</c:v>
                </c:pt>
                <c:pt idx="1">
                  <c:v>3986.8788660499999</c:v>
                </c:pt>
                <c:pt idx="2">
                  <c:v>4265.9603866735006</c:v>
                </c:pt>
                <c:pt idx="3">
                  <c:v>4564.5776137406456</c:v>
                </c:pt>
                <c:pt idx="4">
                  <c:v>4884.098046702491</c:v>
                </c:pt>
                <c:pt idx="5">
                  <c:v>5225.9849099716657</c:v>
                </c:pt>
                <c:pt idx="6">
                  <c:v>5591.8038536696822</c:v>
                </c:pt>
                <c:pt idx="7">
                  <c:v>5983.2301234265606</c:v>
                </c:pt>
                <c:pt idx="8">
                  <c:v>6402.0562320664203</c:v>
                </c:pt>
                <c:pt idx="9">
                  <c:v>6850.2001683110702</c:v>
                </c:pt>
                <c:pt idx="10">
                  <c:v>7329.7141800928457</c:v>
                </c:pt>
                <c:pt idx="11">
                  <c:v>7842.7941726993449</c:v>
                </c:pt>
                <c:pt idx="12">
                  <c:v>8391.7897647883001</c:v>
                </c:pt>
                <c:pt idx="13">
                  <c:v>8979.2150483234818</c:v>
                </c:pt>
                <c:pt idx="14">
                  <c:v>9607.7601017061261</c:v>
                </c:pt>
                <c:pt idx="15">
                  <c:v>10280.303308825556</c:v>
                </c:pt>
                <c:pt idx="16">
                  <c:v>10999.924540443346</c:v>
                </c:pt>
                <c:pt idx="17">
                  <c:v>11769.91925827438</c:v>
                </c:pt>
                <c:pt idx="18">
                  <c:v>12593.813606353588</c:v>
                </c:pt>
                <c:pt idx="19">
                  <c:v>13475.380558798339</c:v>
                </c:pt>
                <c:pt idx="20">
                  <c:v>14418.657197914223</c:v>
                </c:pt>
                <c:pt idx="21">
                  <c:v>15427.96320176822</c:v>
                </c:pt>
                <c:pt idx="22">
                  <c:v>16507.920625891995</c:v>
                </c:pt>
                <c:pt idx="23">
                  <c:v>17663.475069704436</c:v>
                </c:pt>
                <c:pt idx="24">
                  <c:v>18899.918324583748</c:v>
                </c:pt>
                <c:pt idx="25">
                  <c:v>20222.912607304614</c:v>
                </c:pt>
                <c:pt idx="26">
                  <c:v>21638.516489815938</c:v>
                </c:pt>
                <c:pt idx="27">
                  <c:v>23153.212644103056</c:v>
                </c:pt>
                <c:pt idx="28">
                  <c:v>24773.937529190272</c:v>
                </c:pt>
                <c:pt idx="29">
                  <c:v>26508.113156233594</c:v>
                </c:pt>
                <c:pt idx="30">
                  <c:v>28363.681077169946</c:v>
                </c:pt>
                <c:pt idx="31">
                  <c:v>30349.138752571842</c:v>
                </c:pt>
                <c:pt idx="32">
                  <c:v>32473.578465251874</c:v>
                </c:pt>
                <c:pt idx="33">
                  <c:v>34746.728957819505</c:v>
                </c:pt>
                <c:pt idx="34">
                  <c:v>37178.999984866874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A2-4F6D-AF4C-FF5648A791D3}"/>
            </c:ext>
          </c:extLst>
        </c:ser>
        <c:ser>
          <c:idx val="1"/>
          <c:order val="1"/>
          <c:tx>
            <c:strRef>
              <c:f>'Figure 2'!$A$27</c:f>
              <c:strCache>
                <c:ptCount val="1"/>
                <c:pt idx="0">
                  <c:v>US @ 3%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2'!$B$25:$AJ$25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2'!$B$27:$AJ$27</c:f>
              <c:numCache>
                <c:formatCode>General</c:formatCode>
                <c:ptCount val="35"/>
                <c:pt idx="0">
                  <c:v>3642.8766888770006</c:v>
                </c:pt>
                <c:pt idx="1">
                  <c:v>3752.1629895433107</c:v>
                </c:pt>
                <c:pt idx="2">
                  <c:v>3864.7278792296102</c:v>
                </c:pt>
                <c:pt idx="3">
                  <c:v>3980.6697156064984</c:v>
                </c:pt>
                <c:pt idx="4">
                  <c:v>4100.0898070746935</c:v>
                </c:pt>
                <c:pt idx="5">
                  <c:v>4223.0925012869347</c:v>
                </c:pt>
                <c:pt idx="6">
                  <c:v>4349.7852763255432</c:v>
                </c:pt>
                <c:pt idx="7">
                  <c:v>4480.2788346153093</c:v>
                </c:pt>
                <c:pt idx="8">
                  <c:v>4614.6871996537684</c:v>
                </c:pt>
                <c:pt idx="9">
                  <c:v>4753.1278156433818</c:v>
                </c:pt>
                <c:pt idx="10">
                  <c:v>4895.7216501126832</c:v>
                </c:pt>
                <c:pt idx="11">
                  <c:v>5042.5932996160636</c:v>
                </c:pt>
                <c:pt idx="12">
                  <c:v>5193.8710986045453</c:v>
                </c:pt>
                <c:pt idx="13">
                  <c:v>5349.6872315626815</c:v>
                </c:pt>
                <c:pt idx="14">
                  <c:v>5510.177848509562</c:v>
                </c:pt>
                <c:pt idx="15">
                  <c:v>5675.4831839648486</c:v>
                </c:pt>
                <c:pt idx="16">
                  <c:v>5845.7476794837939</c:v>
                </c:pt>
                <c:pt idx="17">
                  <c:v>6021.1201098683077</c:v>
                </c:pt>
                <c:pt idx="18">
                  <c:v>6201.7537131643576</c:v>
                </c:pt>
                <c:pt idx="19">
                  <c:v>6387.8063245592884</c:v>
                </c:pt>
                <c:pt idx="20">
                  <c:v>6579.4405142960677</c:v>
                </c:pt>
                <c:pt idx="21">
                  <c:v>6776.8237297249498</c:v>
                </c:pt>
                <c:pt idx="22">
                  <c:v>6980.1284416166982</c:v>
                </c:pt>
                <c:pt idx="23">
                  <c:v>7189.5322948651992</c:v>
                </c:pt>
                <c:pt idx="24">
                  <c:v>7405.2182637111555</c:v>
                </c:pt>
                <c:pt idx="25">
                  <c:v>7627.3748116224906</c:v>
                </c:pt>
                <c:pt idx="26">
                  <c:v>7856.1960559711652</c:v>
                </c:pt>
                <c:pt idx="27">
                  <c:v>8091.8819376503006</c:v>
                </c:pt>
                <c:pt idx="28">
                  <c:v>8334.6383957798098</c:v>
                </c:pt>
                <c:pt idx="29">
                  <c:v>8584.6775476532039</c:v>
                </c:pt>
                <c:pt idx="30">
                  <c:v>8842.2178740828003</c:v>
                </c:pt>
                <c:pt idx="31">
                  <c:v>9107.4844103052837</c:v>
                </c:pt>
                <c:pt idx="32">
                  <c:v>9380.708942614443</c:v>
                </c:pt>
                <c:pt idx="33">
                  <c:v>9662.1302108928758</c:v>
                </c:pt>
                <c:pt idx="34">
                  <c:v>9951.9941172196632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A2-4F6D-AF4C-FF5648A79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0814848"/>
        <c:axId val="620820752"/>
      </c:lineChart>
      <c:catAx>
        <c:axId val="62081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820752"/>
        <c:crosses val="autoZero"/>
        <c:auto val="1"/>
        <c:lblAlgn val="ctr"/>
        <c:lblOffset val="100"/>
        <c:noMultiLvlLbl val="0"/>
      </c:catAx>
      <c:valAx>
        <c:axId val="62082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81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ysClr val="windowText" lastClr="000000"/>
                </a:solidFill>
              </a:rPr>
              <a:t>US @ 2% 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3'!$B$52</c:f>
              <c:strCache>
                <c:ptCount val="1"/>
                <c:pt idx="0">
                  <c:v>5%</c:v>
                </c:pt>
              </c:strCache>
            </c:strRef>
          </c:tx>
          <c:spPr>
            <a:solidFill>
              <a:schemeClr val="accent1"/>
            </a:solidFill>
            <a:ln w="25400">
              <a:solidFill>
                <a:schemeClr val="accent1"/>
              </a:solidFill>
            </a:ln>
            <a:effectLst/>
          </c:spPr>
          <c:invertIfNegative val="0"/>
          <c:cat>
            <c:numRef>
              <c:f>'Figure 3'!$C$51:$AK$51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3'!$C$52:$AK$52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3F-4C8A-8A14-0FE4DAC1C1C8}"/>
            </c:ext>
          </c:extLst>
        </c:ser>
        <c:ser>
          <c:idx val="1"/>
          <c:order val="1"/>
          <c:tx>
            <c:strRef>
              <c:f>'Figure 3'!$B$53</c:f>
              <c:strCache>
                <c:ptCount val="1"/>
                <c:pt idx="0">
                  <c:v>6%</c:v>
                </c:pt>
              </c:strCache>
            </c:strRef>
          </c:tx>
          <c:spPr>
            <a:solidFill>
              <a:schemeClr val="accent2"/>
            </a:solidFill>
            <a:ln w="25400">
              <a:solidFill>
                <a:schemeClr val="accent2"/>
              </a:solidFill>
            </a:ln>
            <a:effectLst/>
          </c:spPr>
          <c:invertIfNegative val="0"/>
          <c:cat>
            <c:numRef>
              <c:f>'Figure 3'!$C$51:$AK$51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3'!$C$53:$AK$53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3F-4C8A-8A14-0FE4DAC1C1C8}"/>
            </c:ext>
          </c:extLst>
        </c:ser>
        <c:ser>
          <c:idx val="2"/>
          <c:order val="2"/>
          <c:tx>
            <c:strRef>
              <c:f>'Figure 3'!$B$54</c:f>
              <c:strCache>
                <c:ptCount val="1"/>
                <c:pt idx="0">
                  <c:v>7%</c:v>
                </c:pt>
              </c:strCache>
            </c:strRef>
          </c:tx>
          <c:spPr>
            <a:solidFill>
              <a:schemeClr val="accent3"/>
            </a:solidFill>
            <a:ln w="25400">
              <a:solidFill>
                <a:schemeClr val="accent3"/>
              </a:solidFill>
            </a:ln>
            <a:effectLst/>
          </c:spPr>
          <c:invertIfNegative val="0"/>
          <c:cat>
            <c:numRef>
              <c:f>'Figure 3'!$C$51:$AK$51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3'!$C$54:$AK$54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3F-4C8A-8A14-0FE4DAC1C1C8}"/>
            </c:ext>
          </c:extLst>
        </c:ser>
        <c:ser>
          <c:idx val="3"/>
          <c:order val="3"/>
          <c:tx>
            <c:strRef>
              <c:f>'Figure 3'!$B$55</c:f>
              <c:strCache>
                <c:ptCount val="1"/>
                <c:pt idx="0">
                  <c:v>6%, 5%, 4%</c:v>
                </c:pt>
              </c:strCache>
            </c:strRef>
          </c:tx>
          <c:spPr>
            <a:solidFill>
              <a:schemeClr val="accent4"/>
            </a:solidFill>
            <a:ln w="25400">
              <a:solidFill>
                <a:schemeClr val="accent4"/>
              </a:solidFill>
            </a:ln>
            <a:effectLst/>
          </c:spPr>
          <c:invertIfNegative val="0"/>
          <c:cat>
            <c:numRef>
              <c:f>'Figure 3'!$C$51:$AK$51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3'!$C$55:$AK$55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3F-4C8A-8A14-0FE4DAC1C1C8}"/>
            </c:ext>
          </c:extLst>
        </c:ser>
        <c:ser>
          <c:idx val="4"/>
          <c:order val="4"/>
          <c:tx>
            <c:strRef>
              <c:f>'Figure 3'!$B$56</c:f>
              <c:strCache>
                <c:ptCount val="1"/>
                <c:pt idx="0">
                  <c:v>4%</c:v>
                </c:pt>
              </c:strCache>
            </c:strRef>
          </c:tx>
          <c:spPr>
            <a:solidFill>
              <a:schemeClr val="accent5"/>
            </a:solidFill>
            <a:ln w="25400">
              <a:solidFill>
                <a:schemeClr val="accent5"/>
              </a:solidFill>
            </a:ln>
            <a:effectLst/>
          </c:spPr>
          <c:invertIfNegative val="0"/>
          <c:cat>
            <c:numRef>
              <c:f>'Figure 3'!$C$51:$AK$51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3'!$C$56:$AK$56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3F-4C8A-8A14-0FE4DAC1C1C8}"/>
            </c:ext>
          </c:extLst>
        </c:ser>
        <c:ser>
          <c:idx val="5"/>
          <c:order val="5"/>
          <c:tx>
            <c:strRef>
              <c:f>'Figure 3'!$B$57</c:f>
              <c:strCache>
                <c:ptCount val="1"/>
                <c:pt idx="0">
                  <c:v>5%, 4%, 3%</c:v>
                </c:pt>
              </c:strCache>
            </c:strRef>
          </c:tx>
          <c:spPr>
            <a:solidFill>
              <a:schemeClr val="accent6"/>
            </a:solidFill>
            <a:ln w="25400">
              <a:solidFill>
                <a:schemeClr val="accent6"/>
              </a:solidFill>
            </a:ln>
            <a:effectLst/>
          </c:spPr>
          <c:invertIfNegative val="0"/>
          <c:cat>
            <c:numRef>
              <c:f>'Figure 3'!$C$51:$AK$51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3'!$C$57:$AK$57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73F-4C8A-8A14-0FE4DAC1C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0588712"/>
        <c:axId val="700591008"/>
      </c:barChart>
      <c:catAx>
        <c:axId val="700588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591008"/>
        <c:crosses val="autoZero"/>
        <c:auto val="1"/>
        <c:lblAlgn val="ctr"/>
        <c:lblOffset val="100"/>
        <c:tickLblSkip val="2"/>
        <c:noMultiLvlLbl val="0"/>
      </c:catAx>
      <c:valAx>
        <c:axId val="70059100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700588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056449584505392"/>
          <c:y val="0.8600910207325001"/>
          <c:w val="0.52923479013246422"/>
          <c:h val="0.1032117315610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solidFill>
                  <a:sysClr val="windowText" lastClr="000000"/>
                </a:solidFill>
                <a:effectLst/>
              </a:rPr>
              <a:t>US @ 3% 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3'!$B$60</c:f>
              <c:strCache>
                <c:ptCount val="1"/>
                <c:pt idx="0">
                  <c:v>5%</c:v>
                </c:pt>
              </c:strCache>
            </c:strRef>
          </c:tx>
          <c:spPr>
            <a:solidFill>
              <a:schemeClr val="accent1"/>
            </a:solidFill>
            <a:ln w="25400">
              <a:solidFill>
                <a:schemeClr val="accent1"/>
              </a:solidFill>
            </a:ln>
            <a:effectLst/>
          </c:spPr>
          <c:invertIfNegative val="0"/>
          <c:cat>
            <c:numRef>
              <c:f>'Figure 3'!$C$59:$AK$59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3'!$C$60:$AK$60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42-4216-B3FF-7ECEBBA59C51}"/>
            </c:ext>
          </c:extLst>
        </c:ser>
        <c:ser>
          <c:idx val="1"/>
          <c:order val="1"/>
          <c:tx>
            <c:strRef>
              <c:f>'Figure 3'!$B$61</c:f>
              <c:strCache>
                <c:ptCount val="1"/>
                <c:pt idx="0">
                  <c:v>6%</c:v>
                </c:pt>
              </c:strCache>
            </c:strRef>
          </c:tx>
          <c:spPr>
            <a:solidFill>
              <a:schemeClr val="accent2"/>
            </a:solidFill>
            <a:ln w="25400">
              <a:solidFill>
                <a:schemeClr val="accent2"/>
              </a:solidFill>
            </a:ln>
            <a:effectLst/>
          </c:spPr>
          <c:invertIfNegative val="0"/>
          <c:cat>
            <c:numRef>
              <c:f>'Figure 3'!$C$59:$AK$59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3'!$C$61:$AK$61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42-4216-B3FF-7ECEBBA59C51}"/>
            </c:ext>
          </c:extLst>
        </c:ser>
        <c:ser>
          <c:idx val="2"/>
          <c:order val="2"/>
          <c:tx>
            <c:strRef>
              <c:f>'Figure 3'!$B$62</c:f>
              <c:strCache>
                <c:ptCount val="1"/>
                <c:pt idx="0">
                  <c:v>7%</c:v>
                </c:pt>
              </c:strCache>
            </c:strRef>
          </c:tx>
          <c:spPr>
            <a:solidFill>
              <a:schemeClr val="accent3"/>
            </a:solidFill>
            <a:ln w="25400">
              <a:solidFill>
                <a:schemeClr val="accent3"/>
              </a:solidFill>
            </a:ln>
            <a:effectLst/>
          </c:spPr>
          <c:invertIfNegative val="0"/>
          <c:cat>
            <c:numRef>
              <c:f>'Figure 3'!$C$59:$AK$59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3'!$C$62:$AK$62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42-4216-B3FF-7ECEBBA59C51}"/>
            </c:ext>
          </c:extLst>
        </c:ser>
        <c:ser>
          <c:idx val="3"/>
          <c:order val="3"/>
          <c:tx>
            <c:strRef>
              <c:f>'Figure 3'!$B$63</c:f>
              <c:strCache>
                <c:ptCount val="1"/>
                <c:pt idx="0">
                  <c:v>6%, 5%, 4%</c:v>
                </c:pt>
              </c:strCache>
            </c:strRef>
          </c:tx>
          <c:spPr>
            <a:solidFill>
              <a:schemeClr val="accent4"/>
            </a:solidFill>
            <a:ln w="25400">
              <a:solidFill>
                <a:schemeClr val="accent4"/>
              </a:solidFill>
            </a:ln>
            <a:effectLst/>
          </c:spPr>
          <c:invertIfNegative val="0"/>
          <c:cat>
            <c:numRef>
              <c:f>'Figure 3'!$C$59:$AK$59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3'!$C$63:$AK$63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42-4216-B3FF-7ECEBBA59C51}"/>
            </c:ext>
          </c:extLst>
        </c:ser>
        <c:ser>
          <c:idx val="4"/>
          <c:order val="4"/>
          <c:tx>
            <c:strRef>
              <c:f>'Figure 3'!$B$64</c:f>
              <c:strCache>
                <c:ptCount val="1"/>
                <c:pt idx="0">
                  <c:v>4%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 3'!$C$59:$AK$59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3'!$C$64:$AK$64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42-4216-B3FF-7ECEBBA59C51}"/>
            </c:ext>
          </c:extLst>
        </c:ser>
        <c:ser>
          <c:idx val="5"/>
          <c:order val="5"/>
          <c:tx>
            <c:strRef>
              <c:f>'Figure 3'!$B$65</c:f>
              <c:strCache>
                <c:ptCount val="1"/>
                <c:pt idx="0">
                  <c:v>5%, 4%, 3%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'Figure 3'!$C$59:$AK$59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'Figure 3'!$C$65:$AK$65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42-4216-B3FF-7ECEBBA59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8425976"/>
        <c:axId val="688423024"/>
      </c:barChart>
      <c:catAx>
        <c:axId val="68842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423024"/>
        <c:crosses val="autoZero"/>
        <c:auto val="1"/>
        <c:lblAlgn val="ctr"/>
        <c:lblOffset val="100"/>
        <c:tickLblSkip val="2"/>
        <c:noMultiLvlLbl val="0"/>
      </c:catAx>
      <c:valAx>
        <c:axId val="68842302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88425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104088987231738"/>
          <c:y val="0.85747589962469628"/>
          <c:w val="0.52782969310762207"/>
          <c:h val="0.105140922805210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147637</xdr:rowOff>
    </xdr:from>
    <xdr:to>
      <xdr:col>9</xdr:col>
      <xdr:colOff>485775</xdr:colOff>
      <xdr:row>20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536B6F-BF47-428A-B84A-A89293710C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138112</xdr:rowOff>
    </xdr:from>
    <xdr:to>
      <xdr:col>9</xdr:col>
      <xdr:colOff>333374</xdr:colOff>
      <xdr:row>19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66440D-FC74-4EEA-99D0-62B6E50591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</xdr:row>
      <xdr:rowOff>57150</xdr:rowOff>
    </xdr:from>
    <xdr:to>
      <xdr:col>9</xdr:col>
      <xdr:colOff>242888</xdr:colOff>
      <xdr:row>13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F3AB6F-7782-42EB-B7C8-4CEF820ED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13</xdr:row>
      <xdr:rowOff>123825</xdr:rowOff>
    </xdr:from>
    <xdr:to>
      <xdr:col>9</xdr:col>
      <xdr:colOff>257176</xdr:colOff>
      <xdr:row>24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352C51-5F9F-49C0-A0D4-160633020D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0.06034</cdr:x>
      <cdr:y>0.84404</cdr:y>
    </cdr:from>
    <cdr:to>
      <cdr:x>0.2307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33B66AB-BD7A-4CBA-A062-57971D1E6E30}"/>
            </a:ext>
          </a:extLst>
        </cdr:cNvPr>
        <cdr:cNvSpPr txBox="1"/>
      </cdr:nvSpPr>
      <cdr:spPr>
        <a:xfrm xmlns:a="http://schemas.openxmlformats.org/drawingml/2006/main">
          <a:off x="323850" y="1752600"/>
          <a:ext cx="9144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At Chinese growth of: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0.06431</cdr:x>
      <cdr:y>0.84112</cdr:y>
    </cdr:from>
    <cdr:to>
      <cdr:x>0.23422</cdr:x>
      <cdr:y>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B02DA842-540B-4B7D-9899-624D1E6ACF3D}"/>
            </a:ext>
          </a:extLst>
        </cdr:cNvPr>
        <cdr:cNvSpPr txBox="1"/>
      </cdr:nvSpPr>
      <cdr:spPr>
        <a:xfrm xmlns:a="http://schemas.openxmlformats.org/drawingml/2006/main">
          <a:off x="346075" y="1714500"/>
          <a:ext cx="9144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At Chinese growth of: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gor.Gornostay\OneDrive%20-%20Peterson%20Institute%20for%20International%20Economics\CONTROL\CF40%202018\Bergsten\Bergsten%20China%20Figures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Projections"/>
      <sheetName val="MX"/>
      <sheetName val="PPP"/>
      <sheetName val="PC"/>
      <sheetName val="Table 1"/>
      <sheetName val="Table 2"/>
      <sheetName val="Figure 1"/>
      <sheetName val="Figure 2"/>
      <sheetName val="Figure 3"/>
      <sheetName val="Figure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1">
          <cell r="C51">
            <v>2016</v>
          </cell>
          <cell r="D51">
            <v>2017</v>
          </cell>
          <cell r="E51">
            <v>2018</v>
          </cell>
          <cell r="F51">
            <v>2019</v>
          </cell>
          <cell r="G51">
            <v>2020</v>
          </cell>
          <cell r="H51">
            <v>2021</v>
          </cell>
          <cell r="I51">
            <v>2022</v>
          </cell>
          <cell r="J51">
            <v>2023</v>
          </cell>
          <cell r="K51">
            <v>2024</v>
          </cell>
          <cell r="L51">
            <v>2025</v>
          </cell>
          <cell r="M51">
            <v>2026</v>
          </cell>
          <cell r="N51">
            <v>2027</v>
          </cell>
          <cell r="O51">
            <v>2028</v>
          </cell>
          <cell r="P51">
            <v>2029</v>
          </cell>
          <cell r="Q51">
            <v>2030</v>
          </cell>
          <cell r="R51">
            <v>2031</v>
          </cell>
          <cell r="S51">
            <v>2032</v>
          </cell>
          <cell r="T51">
            <v>2033</v>
          </cell>
          <cell r="U51">
            <v>2034</v>
          </cell>
          <cell r="V51">
            <v>2035</v>
          </cell>
          <cell r="W51">
            <v>2036</v>
          </cell>
          <cell r="X51">
            <v>2037</v>
          </cell>
          <cell r="Y51">
            <v>2038</v>
          </cell>
          <cell r="Z51">
            <v>2039</v>
          </cell>
          <cell r="AA51">
            <v>2040</v>
          </cell>
          <cell r="AB51">
            <v>2041</v>
          </cell>
          <cell r="AC51">
            <v>2042</v>
          </cell>
          <cell r="AD51">
            <v>2043</v>
          </cell>
          <cell r="AE51">
            <v>2044</v>
          </cell>
          <cell r="AF51">
            <v>2045</v>
          </cell>
          <cell r="AG51">
            <v>2046</v>
          </cell>
          <cell r="AH51">
            <v>2047</v>
          </cell>
          <cell r="AI51">
            <v>2048</v>
          </cell>
          <cell r="AJ51">
            <v>2049</v>
          </cell>
          <cell r="AK51">
            <v>2050</v>
          </cell>
        </row>
        <row r="52">
          <cell r="B52" t="str">
            <v>5%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1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</row>
        <row r="53">
          <cell r="B53" t="str">
            <v>6%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</row>
        <row r="54">
          <cell r="B54" t="str">
            <v>7%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1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B55" t="str">
            <v>6%, 5%, 4%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1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B56" t="str">
            <v>4%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1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B57" t="str">
            <v>5%, 4%, 3%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9">
          <cell r="C59">
            <v>2016</v>
          </cell>
          <cell r="D59">
            <v>2017</v>
          </cell>
          <cell r="E59">
            <v>2018</v>
          </cell>
          <cell r="F59">
            <v>2019</v>
          </cell>
          <cell r="G59">
            <v>2020</v>
          </cell>
          <cell r="H59">
            <v>2021</v>
          </cell>
          <cell r="I59">
            <v>2022</v>
          </cell>
          <cell r="J59">
            <v>2023</v>
          </cell>
          <cell r="K59">
            <v>2024</v>
          </cell>
          <cell r="L59">
            <v>2025</v>
          </cell>
          <cell r="M59">
            <v>2026</v>
          </cell>
          <cell r="N59">
            <v>2027</v>
          </cell>
          <cell r="O59">
            <v>2028</v>
          </cell>
          <cell r="P59">
            <v>2029</v>
          </cell>
          <cell r="Q59">
            <v>2030</v>
          </cell>
          <cell r="R59">
            <v>2031</v>
          </cell>
          <cell r="S59">
            <v>2032</v>
          </cell>
          <cell r="T59">
            <v>2033</v>
          </cell>
          <cell r="U59">
            <v>2034</v>
          </cell>
          <cell r="V59">
            <v>2035</v>
          </cell>
          <cell r="W59">
            <v>2036</v>
          </cell>
          <cell r="X59">
            <v>2037</v>
          </cell>
          <cell r="Y59">
            <v>2038</v>
          </cell>
          <cell r="Z59">
            <v>2039</v>
          </cell>
          <cell r="AA59">
            <v>2040</v>
          </cell>
          <cell r="AB59">
            <v>2041</v>
          </cell>
          <cell r="AC59">
            <v>2042</v>
          </cell>
          <cell r="AD59">
            <v>2043</v>
          </cell>
          <cell r="AE59">
            <v>2044</v>
          </cell>
          <cell r="AF59">
            <v>2045</v>
          </cell>
          <cell r="AG59">
            <v>2046</v>
          </cell>
          <cell r="AH59">
            <v>2047</v>
          </cell>
          <cell r="AI59">
            <v>2048</v>
          </cell>
          <cell r="AJ59">
            <v>2049</v>
          </cell>
          <cell r="AK59">
            <v>2050</v>
          </cell>
        </row>
        <row r="60">
          <cell r="B60" t="str">
            <v>5%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1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</row>
        <row r="61">
          <cell r="B61" t="str">
            <v>6%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1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</row>
        <row r="62">
          <cell r="B62" t="str">
            <v>7%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1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</row>
        <row r="63">
          <cell r="B63" t="str">
            <v>6%, 5%, 4%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1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</row>
        <row r="64">
          <cell r="B64" t="str">
            <v>4%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</row>
        <row r="65">
          <cell r="B65" t="str">
            <v>5%, 4%, 3%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A9F80-6496-4949-B3AD-AD596A08431E}">
  <dimension ref="A3:E11"/>
  <sheetViews>
    <sheetView workbookViewId="0">
      <selection activeCell="B8" sqref="B8"/>
    </sheetView>
  </sheetViews>
  <sheetFormatPr defaultRowHeight="15" x14ac:dyDescent="0.25"/>
  <cols>
    <col min="2" max="2" width="21.5703125" customWidth="1"/>
    <col min="3" max="3" width="18.7109375" customWidth="1"/>
    <col min="4" max="4" width="20.5703125" customWidth="1"/>
    <col min="5" max="5" width="18.140625" customWidth="1"/>
  </cols>
  <sheetData>
    <row r="3" spans="1:5" x14ac:dyDescent="0.25">
      <c r="A3" s="10" t="s">
        <v>5</v>
      </c>
      <c r="B3" s="10"/>
      <c r="C3" s="10"/>
      <c r="D3" s="10"/>
      <c r="E3" s="10"/>
    </row>
    <row r="4" spans="1:5" x14ac:dyDescent="0.25">
      <c r="A4" s="10" t="s">
        <v>18</v>
      </c>
      <c r="B4" s="10"/>
      <c r="C4" s="10"/>
      <c r="D4" s="10"/>
      <c r="E4" s="10"/>
    </row>
    <row r="5" spans="1:5" ht="15" customHeight="1" x14ac:dyDescent="0.25">
      <c r="B5" s="7" t="s">
        <v>19</v>
      </c>
      <c r="C5" s="7" t="s">
        <v>19</v>
      </c>
      <c r="D5" s="8" t="s">
        <v>20</v>
      </c>
      <c r="E5" s="7" t="s">
        <v>21</v>
      </c>
    </row>
    <row r="6" spans="1:5" ht="15" customHeight="1" x14ac:dyDescent="0.25">
      <c r="B6" s="7" t="s">
        <v>22</v>
      </c>
      <c r="C6" s="7" t="s">
        <v>23</v>
      </c>
      <c r="D6" s="8" t="s">
        <v>23</v>
      </c>
      <c r="E6" s="7"/>
    </row>
    <row r="7" spans="1:5" x14ac:dyDescent="0.25">
      <c r="B7" s="7" t="s">
        <v>24</v>
      </c>
      <c r="C7" s="7" t="s">
        <v>24</v>
      </c>
      <c r="D7" s="7" t="s">
        <v>25</v>
      </c>
      <c r="E7" s="7" t="s">
        <v>24</v>
      </c>
    </row>
    <row r="8" spans="1:5" x14ac:dyDescent="0.25">
      <c r="A8" s="9" t="s">
        <v>0</v>
      </c>
      <c r="B8" s="7">
        <v>11.2</v>
      </c>
      <c r="C8" s="7">
        <v>21.3</v>
      </c>
      <c r="D8" s="7">
        <v>15.4</v>
      </c>
      <c r="E8" s="7">
        <v>3.7</v>
      </c>
    </row>
    <row r="9" spans="1:5" x14ac:dyDescent="0.25">
      <c r="A9" s="9" t="s">
        <v>3</v>
      </c>
      <c r="B9" s="7">
        <v>18.600000000000001</v>
      </c>
      <c r="C9" s="7">
        <v>18.600000000000001</v>
      </c>
      <c r="D9" s="7">
        <v>57.6</v>
      </c>
      <c r="E9" s="7">
        <v>3.6</v>
      </c>
    </row>
    <row r="11" spans="1:5" x14ac:dyDescent="0.25">
      <c r="A11" s="3" t="s">
        <v>30</v>
      </c>
    </row>
  </sheetData>
  <mergeCells count="2">
    <mergeCell ref="A3:E3"/>
    <mergeCell ref="A4:E4"/>
  </mergeCells>
  <pageMargins left="0.7" right="0.7" top="0.75" bottom="0.75" header="0.3" footer="0.3"/>
  <pageSetup paperSize="2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7A554-3DDF-44A7-836E-DB157FD331BF}">
  <dimension ref="A22:AK28"/>
  <sheetViews>
    <sheetView workbookViewId="0">
      <selection activeCell="B26" sqref="B26"/>
    </sheetView>
  </sheetViews>
  <sheetFormatPr defaultRowHeight="15" x14ac:dyDescent="0.25"/>
  <sheetData>
    <row r="22" spans="1:37" x14ac:dyDescent="0.25">
      <c r="A22" t="s">
        <v>28</v>
      </c>
    </row>
    <row r="24" spans="1:37" x14ac:dyDescent="0.25">
      <c r="B24" t="s">
        <v>7</v>
      </c>
    </row>
    <row r="25" spans="1:37" x14ac:dyDescent="0.25">
      <c r="A25" t="s">
        <v>2</v>
      </c>
      <c r="C25">
        <v>2016</v>
      </c>
      <c r="D25">
        <v>2017</v>
      </c>
      <c r="E25">
        <v>2018</v>
      </c>
      <c r="F25">
        <v>2019</v>
      </c>
      <c r="G25">
        <v>2020</v>
      </c>
      <c r="H25">
        <v>2021</v>
      </c>
      <c r="I25">
        <v>2022</v>
      </c>
      <c r="J25">
        <v>2023</v>
      </c>
      <c r="K25">
        <v>2024</v>
      </c>
      <c r="L25">
        <v>2025</v>
      </c>
      <c r="M25">
        <v>2026</v>
      </c>
      <c r="N25">
        <v>2027</v>
      </c>
      <c r="O25">
        <v>2028</v>
      </c>
      <c r="P25">
        <v>2029</v>
      </c>
      <c r="Q25">
        <v>2030</v>
      </c>
      <c r="R25">
        <v>2031</v>
      </c>
      <c r="S25">
        <v>2032</v>
      </c>
      <c r="T25">
        <v>2033</v>
      </c>
      <c r="U25">
        <v>2034</v>
      </c>
      <c r="V25">
        <v>2035</v>
      </c>
      <c r="W25">
        <v>2036</v>
      </c>
      <c r="X25">
        <v>2037</v>
      </c>
      <c r="Y25">
        <v>2038</v>
      </c>
      <c r="Z25">
        <v>2039</v>
      </c>
      <c r="AA25">
        <v>2040</v>
      </c>
      <c r="AB25">
        <v>2041</v>
      </c>
      <c r="AC25">
        <v>2042</v>
      </c>
      <c r="AD25">
        <v>2043</v>
      </c>
      <c r="AE25">
        <v>2044</v>
      </c>
      <c r="AF25">
        <v>2045</v>
      </c>
      <c r="AG25">
        <v>2046</v>
      </c>
      <c r="AH25">
        <v>2047</v>
      </c>
      <c r="AI25">
        <v>2048</v>
      </c>
      <c r="AJ25">
        <v>2049</v>
      </c>
      <c r="AK25">
        <v>2050</v>
      </c>
    </row>
    <row r="26" spans="1:37" x14ac:dyDescent="0.25">
      <c r="A26" t="s">
        <v>1</v>
      </c>
      <c r="B26" t="s">
        <v>15</v>
      </c>
      <c r="C26" s="2">
        <v>21286.181</v>
      </c>
      <c r="D26">
        <f t="shared" ref="D26:Q26" si="0">C26+C26*0.06</f>
        <v>22563.351859999999</v>
      </c>
      <c r="E26">
        <f t="shared" si="0"/>
        <v>23917.1529716</v>
      </c>
      <c r="F26">
        <f t="shared" si="0"/>
        <v>25352.182149896002</v>
      </c>
      <c r="G26">
        <f t="shared" si="0"/>
        <v>26873.313078889762</v>
      </c>
      <c r="H26">
        <f t="shared" si="0"/>
        <v>28485.711863623146</v>
      </c>
      <c r="I26">
        <f t="shared" si="0"/>
        <v>30194.854575440535</v>
      </c>
      <c r="J26">
        <f t="shared" si="0"/>
        <v>32006.545849966966</v>
      </c>
      <c r="K26">
        <f t="shared" si="0"/>
        <v>33926.938600964982</v>
      </c>
      <c r="L26">
        <f t="shared" si="0"/>
        <v>35962.554917022884</v>
      </c>
      <c r="M26">
        <f t="shared" si="0"/>
        <v>38120.308212044256</v>
      </c>
      <c r="N26">
        <f t="shared" si="0"/>
        <v>40407.526704766911</v>
      </c>
      <c r="O26">
        <f t="shared" si="0"/>
        <v>42831.978307052923</v>
      </c>
      <c r="P26">
        <f t="shared" si="0"/>
        <v>45401.897005476101</v>
      </c>
      <c r="Q26">
        <f t="shared" si="0"/>
        <v>48126.010825804668</v>
      </c>
      <c r="R26">
        <f t="shared" ref="R26:AA26" si="1">Q26+Q26*0.05</f>
        <v>50532.311367094902</v>
      </c>
      <c r="S26">
        <f t="shared" si="1"/>
        <v>53058.92693544965</v>
      </c>
      <c r="T26">
        <f t="shared" si="1"/>
        <v>55711.873282222135</v>
      </c>
      <c r="U26">
        <f t="shared" si="1"/>
        <v>58497.466946333239</v>
      </c>
      <c r="V26">
        <f t="shared" si="1"/>
        <v>61422.340293649904</v>
      </c>
      <c r="W26">
        <f t="shared" si="1"/>
        <v>64493.457308332399</v>
      </c>
      <c r="X26">
        <f t="shared" si="1"/>
        <v>67718.130173749014</v>
      </c>
      <c r="Y26">
        <f t="shared" si="1"/>
        <v>71104.036682436461</v>
      </c>
      <c r="Z26">
        <f t="shared" si="1"/>
        <v>74659.238516558282</v>
      </c>
      <c r="AA26">
        <f t="shared" si="1"/>
        <v>78392.200442386194</v>
      </c>
      <c r="AB26">
        <f t="shared" ref="AB26:AK26" si="2">AA26+AA26*0.04</f>
        <v>81527.888460081638</v>
      </c>
      <c r="AC26">
        <f t="shared" si="2"/>
        <v>84789.003998484899</v>
      </c>
      <c r="AD26">
        <f t="shared" si="2"/>
        <v>88180.564158424299</v>
      </c>
      <c r="AE26">
        <f t="shared" si="2"/>
        <v>91707.786724761274</v>
      </c>
      <c r="AF26">
        <f t="shared" si="2"/>
        <v>95376.098193751721</v>
      </c>
      <c r="AG26">
        <f t="shared" si="2"/>
        <v>99191.142121501791</v>
      </c>
      <c r="AH26">
        <f t="shared" si="2"/>
        <v>103158.78780636186</v>
      </c>
      <c r="AI26">
        <f t="shared" si="2"/>
        <v>107285.13931861633</v>
      </c>
      <c r="AJ26">
        <f t="shared" si="2"/>
        <v>111576.54489136099</v>
      </c>
      <c r="AK26">
        <f t="shared" si="2"/>
        <v>116039.60668701543</v>
      </c>
    </row>
    <row r="27" spans="1:37" x14ac:dyDescent="0.25">
      <c r="A27" s="1">
        <v>0.02</v>
      </c>
      <c r="B27" t="s">
        <v>13</v>
      </c>
      <c r="C27">
        <v>18624.45</v>
      </c>
      <c r="D27">
        <f t="shared" ref="D27:AK27" si="3">C27+C27*0.02</f>
        <v>18996.939000000002</v>
      </c>
      <c r="E27">
        <f t="shared" si="3"/>
        <v>19376.877780000003</v>
      </c>
      <c r="F27">
        <f t="shared" si="3"/>
        <v>19764.415335600002</v>
      </c>
      <c r="G27">
        <f t="shared" si="3"/>
        <v>20159.703642312001</v>
      </c>
      <c r="H27">
        <f t="shared" si="3"/>
        <v>20562.89771515824</v>
      </c>
      <c r="I27">
        <f t="shared" si="3"/>
        <v>20974.155669461405</v>
      </c>
      <c r="J27">
        <f t="shared" si="3"/>
        <v>21393.638782850634</v>
      </c>
      <c r="K27">
        <f t="shared" si="3"/>
        <v>21821.511558507646</v>
      </c>
      <c r="L27">
        <f t="shared" si="3"/>
        <v>22257.9417896778</v>
      </c>
      <c r="M27">
        <f t="shared" si="3"/>
        <v>22703.100625471354</v>
      </c>
      <c r="N27">
        <f t="shared" si="3"/>
        <v>23157.162637980782</v>
      </c>
      <c r="O27">
        <f t="shared" si="3"/>
        <v>23620.305890740397</v>
      </c>
      <c r="P27">
        <f t="shared" si="3"/>
        <v>24092.712008555205</v>
      </c>
      <c r="Q27">
        <f t="shared" si="3"/>
        <v>24574.566248726311</v>
      </c>
      <c r="R27">
        <f t="shared" si="3"/>
        <v>25066.057573700837</v>
      </c>
      <c r="S27">
        <f t="shared" si="3"/>
        <v>25567.378725174854</v>
      </c>
      <c r="T27">
        <f t="shared" si="3"/>
        <v>26078.72629967835</v>
      </c>
      <c r="U27">
        <f t="shared" si="3"/>
        <v>26600.300825671919</v>
      </c>
      <c r="V27">
        <f t="shared" si="3"/>
        <v>27132.306842185357</v>
      </c>
      <c r="W27">
        <f t="shared" si="3"/>
        <v>27674.952979029065</v>
      </c>
      <c r="X27">
        <f t="shared" si="3"/>
        <v>28228.452038609648</v>
      </c>
      <c r="Y27">
        <f t="shared" si="3"/>
        <v>28793.021079381841</v>
      </c>
      <c r="Z27">
        <f t="shared" si="3"/>
        <v>29368.881500969477</v>
      </c>
      <c r="AA27">
        <f t="shared" si="3"/>
        <v>29956.259130988867</v>
      </c>
      <c r="AB27">
        <f t="shared" si="3"/>
        <v>30555.384313608643</v>
      </c>
      <c r="AC27">
        <f t="shared" si="3"/>
        <v>31166.491999880815</v>
      </c>
      <c r="AD27">
        <f t="shared" si="3"/>
        <v>31789.82183987843</v>
      </c>
      <c r="AE27">
        <f t="shared" si="3"/>
        <v>32425.618276675999</v>
      </c>
      <c r="AF27">
        <f t="shared" si="3"/>
        <v>33074.130642209522</v>
      </c>
      <c r="AG27">
        <f t="shared" si="3"/>
        <v>33735.613255053715</v>
      </c>
      <c r="AH27">
        <f t="shared" si="3"/>
        <v>34410.325520154787</v>
      </c>
      <c r="AI27">
        <f t="shared" si="3"/>
        <v>35098.532030557886</v>
      </c>
      <c r="AJ27">
        <f t="shared" si="3"/>
        <v>35800.502671169044</v>
      </c>
      <c r="AK27">
        <f t="shared" si="3"/>
        <v>36516.512724592423</v>
      </c>
    </row>
    <row r="28" spans="1:37" x14ac:dyDescent="0.25">
      <c r="A28" s="1">
        <v>0.03</v>
      </c>
      <c r="B28" t="s">
        <v>14</v>
      </c>
      <c r="C28">
        <v>18624.45</v>
      </c>
      <c r="D28">
        <f t="shared" ref="D28:AK28" si="4">C28+C28*0.03</f>
        <v>19183.183499999999</v>
      </c>
      <c r="E28">
        <f t="shared" si="4"/>
        <v>19758.679004999998</v>
      </c>
      <c r="F28">
        <f t="shared" si="4"/>
        <v>20351.439375149999</v>
      </c>
      <c r="G28">
        <f t="shared" si="4"/>
        <v>20961.982556404499</v>
      </c>
      <c r="H28">
        <f t="shared" si="4"/>
        <v>21590.842033096633</v>
      </c>
      <c r="I28">
        <f t="shared" si="4"/>
        <v>22238.567294089531</v>
      </c>
      <c r="J28">
        <f t="shared" si="4"/>
        <v>22905.724312912218</v>
      </c>
      <c r="K28">
        <f t="shared" si="4"/>
        <v>23592.896042299584</v>
      </c>
      <c r="L28">
        <f t="shared" si="4"/>
        <v>24300.682923568573</v>
      </c>
      <c r="M28">
        <f t="shared" si="4"/>
        <v>25029.70341127563</v>
      </c>
      <c r="N28">
        <f t="shared" si="4"/>
        <v>25780.594513613898</v>
      </c>
      <c r="O28">
        <f t="shared" si="4"/>
        <v>26554.012349022316</v>
      </c>
      <c r="P28">
        <f t="shared" si="4"/>
        <v>27350.632719492984</v>
      </c>
      <c r="Q28">
        <f t="shared" si="4"/>
        <v>28171.151701077772</v>
      </c>
      <c r="R28">
        <f t="shared" si="4"/>
        <v>29016.286252110105</v>
      </c>
      <c r="S28">
        <f t="shared" si="4"/>
        <v>29886.77483967341</v>
      </c>
      <c r="T28">
        <f t="shared" si="4"/>
        <v>30783.378084863612</v>
      </c>
      <c r="U28">
        <f t="shared" si="4"/>
        <v>31706.87942740952</v>
      </c>
      <c r="V28">
        <f t="shared" si="4"/>
        <v>32658.085810231805</v>
      </c>
      <c r="W28">
        <f t="shared" si="4"/>
        <v>33637.828384538756</v>
      </c>
      <c r="X28">
        <f t="shared" si="4"/>
        <v>34646.963236074916</v>
      </c>
      <c r="Y28">
        <f t="shared" si="4"/>
        <v>35686.372133157165</v>
      </c>
      <c r="Z28">
        <f t="shared" si="4"/>
        <v>36756.96329715188</v>
      </c>
      <c r="AA28">
        <f t="shared" si="4"/>
        <v>37859.672196066436</v>
      </c>
      <c r="AB28">
        <f t="shared" si="4"/>
        <v>38995.462361948426</v>
      </c>
      <c r="AC28">
        <f t="shared" si="4"/>
        <v>40165.326232806881</v>
      </c>
      <c r="AD28">
        <f t="shared" si="4"/>
        <v>41370.286019791085</v>
      </c>
      <c r="AE28">
        <f t="shared" si="4"/>
        <v>42611.394600384818</v>
      </c>
      <c r="AF28">
        <f t="shared" si="4"/>
        <v>43889.736438396365</v>
      </c>
      <c r="AG28">
        <f t="shared" si="4"/>
        <v>45206.428531548256</v>
      </c>
      <c r="AH28">
        <f t="shared" si="4"/>
        <v>46562.621387494706</v>
      </c>
      <c r="AI28">
        <f t="shared" si="4"/>
        <v>47959.500029119547</v>
      </c>
      <c r="AJ28">
        <f t="shared" si="4"/>
        <v>49398.285029993131</v>
      </c>
      <c r="AK28">
        <f t="shared" si="4"/>
        <v>50880.233580892927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F1240-EA51-460C-A8B4-6E1901859B45}">
  <dimension ref="A21:AJ27"/>
  <sheetViews>
    <sheetView topLeftCell="H1" workbookViewId="0">
      <selection activeCell="P27" sqref="P27"/>
    </sheetView>
  </sheetViews>
  <sheetFormatPr defaultRowHeight="15" x14ac:dyDescent="0.25"/>
  <sheetData>
    <row r="21" spans="1:36" x14ac:dyDescent="0.25">
      <c r="A21" t="s">
        <v>29</v>
      </c>
    </row>
    <row r="24" spans="1:36" x14ac:dyDescent="0.25">
      <c r="A24" t="s">
        <v>4</v>
      </c>
    </row>
    <row r="25" spans="1:36" x14ac:dyDescent="0.25">
      <c r="B25">
        <v>2016</v>
      </c>
      <c r="C25">
        <f>B25+1</f>
        <v>2017</v>
      </c>
      <c r="D25">
        <f t="shared" ref="D25:AA25" si="0">C25+1</f>
        <v>2018</v>
      </c>
      <c r="E25">
        <f t="shared" si="0"/>
        <v>2019</v>
      </c>
      <c r="F25">
        <f t="shared" si="0"/>
        <v>2020</v>
      </c>
      <c r="G25">
        <f t="shared" si="0"/>
        <v>2021</v>
      </c>
      <c r="H25">
        <f t="shared" si="0"/>
        <v>2022</v>
      </c>
      <c r="I25">
        <f t="shared" si="0"/>
        <v>2023</v>
      </c>
      <c r="J25">
        <f t="shared" si="0"/>
        <v>2024</v>
      </c>
      <c r="K25">
        <f t="shared" si="0"/>
        <v>2025</v>
      </c>
      <c r="L25">
        <f t="shared" si="0"/>
        <v>2026</v>
      </c>
      <c r="M25">
        <f t="shared" si="0"/>
        <v>2027</v>
      </c>
      <c r="N25">
        <f t="shared" si="0"/>
        <v>2028</v>
      </c>
      <c r="O25">
        <f t="shared" si="0"/>
        <v>2029</v>
      </c>
      <c r="P25">
        <f t="shared" si="0"/>
        <v>2030</v>
      </c>
      <c r="Q25">
        <f t="shared" si="0"/>
        <v>2031</v>
      </c>
      <c r="R25">
        <f t="shared" si="0"/>
        <v>2032</v>
      </c>
      <c r="S25">
        <f t="shared" si="0"/>
        <v>2033</v>
      </c>
      <c r="T25">
        <f t="shared" si="0"/>
        <v>2034</v>
      </c>
      <c r="U25">
        <f t="shared" si="0"/>
        <v>2035</v>
      </c>
      <c r="V25">
        <f t="shared" si="0"/>
        <v>2036</v>
      </c>
      <c r="W25">
        <f t="shared" si="0"/>
        <v>2037</v>
      </c>
      <c r="X25">
        <f t="shared" si="0"/>
        <v>2038</v>
      </c>
      <c r="Y25">
        <f t="shared" si="0"/>
        <v>2039</v>
      </c>
      <c r="Z25">
        <f t="shared" si="0"/>
        <v>2040</v>
      </c>
      <c r="AA25">
        <f t="shared" si="0"/>
        <v>2041</v>
      </c>
      <c r="AB25">
        <f>AA25+1</f>
        <v>2042</v>
      </c>
      <c r="AC25">
        <f t="shared" ref="AC25:AJ25" si="1">AB25+1</f>
        <v>2043</v>
      </c>
      <c r="AD25">
        <f t="shared" si="1"/>
        <v>2044</v>
      </c>
      <c r="AE25">
        <f t="shared" si="1"/>
        <v>2045</v>
      </c>
      <c r="AF25">
        <f t="shared" si="1"/>
        <v>2046</v>
      </c>
      <c r="AG25">
        <f t="shared" si="1"/>
        <v>2047</v>
      </c>
      <c r="AH25">
        <f t="shared" si="1"/>
        <v>2048</v>
      </c>
      <c r="AI25">
        <f t="shared" si="1"/>
        <v>2049</v>
      </c>
      <c r="AJ25">
        <f t="shared" si="1"/>
        <v>2050</v>
      </c>
    </row>
    <row r="26" spans="1:36" x14ac:dyDescent="0.25">
      <c r="A26" t="s">
        <v>26</v>
      </c>
      <c r="B26">
        <v>3726.0550149999999</v>
      </c>
      <c r="C26">
        <f>B26*1.07</f>
        <v>3986.8788660499999</v>
      </c>
      <c r="D26">
        <f t="shared" ref="D26:AA26" si="2">C26*1.07</f>
        <v>4265.9603866735006</v>
      </c>
      <c r="E26">
        <f t="shared" si="2"/>
        <v>4564.5776137406456</v>
      </c>
      <c r="F26">
        <f t="shared" si="2"/>
        <v>4884.098046702491</v>
      </c>
      <c r="G26">
        <f t="shared" si="2"/>
        <v>5225.9849099716657</v>
      </c>
      <c r="H26">
        <f t="shared" si="2"/>
        <v>5591.8038536696822</v>
      </c>
      <c r="I26">
        <f t="shared" si="2"/>
        <v>5983.2301234265606</v>
      </c>
      <c r="J26">
        <f t="shared" si="2"/>
        <v>6402.0562320664203</v>
      </c>
      <c r="K26">
        <f t="shared" si="2"/>
        <v>6850.2001683110702</v>
      </c>
      <c r="L26">
        <f t="shared" si="2"/>
        <v>7329.7141800928457</v>
      </c>
      <c r="M26">
        <f t="shared" si="2"/>
        <v>7842.7941726993449</v>
      </c>
      <c r="N26">
        <f t="shared" si="2"/>
        <v>8391.7897647883001</v>
      </c>
      <c r="O26">
        <f t="shared" si="2"/>
        <v>8979.2150483234818</v>
      </c>
      <c r="P26">
        <f t="shared" si="2"/>
        <v>9607.7601017061261</v>
      </c>
      <c r="Q26">
        <f t="shared" si="2"/>
        <v>10280.303308825556</v>
      </c>
      <c r="R26">
        <f t="shared" si="2"/>
        <v>10999.924540443346</v>
      </c>
      <c r="S26">
        <f t="shared" si="2"/>
        <v>11769.91925827438</v>
      </c>
      <c r="T26">
        <f t="shared" si="2"/>
        <v>12593.813606353588</v>
      </c>
      <c r="U26">
        <f t="shared" si="2"/>
        <v>13475.380558798339</v>
      </c>
      <c r="V26">
        <f t="shared" si="2"/>
        <v>14418.657197914223</v>
      </c>
      <c r="W26">
        <f t="shared" si="2"/>
        <v>15427.96320176822</v>
      </c>
      <c r="X26">
        <f t="shared" si="2"/>
        <v>16507.920625891995</v>
      </c>
      <c r="Y26">
        <f t="shared" si="2"/>
        <v>17663.475069704436</v>
      </c>
      <c r="Z26">
        <f t="shared" si="2"/>
        <v>18899.918324583748</v>
      </c>
      <c r="AA26">
        <f t="shared" si="2"/>
        <v>20222.912607304614</v>
      </c>
      <c r="AB26">
        <f>AA26*1.07</f>
        <v>21638.516489815938</v>
      </c>
      <c r="AC26">
        <f t="shared" ref="AC26:AJ26" si="3">AB26*1.07</f>
        <v>23153.212644103056</v>
      </c>
      <c r="AD26">
        <f t="shared" si="3"/>
        <v>24773.937529190272</v>
      </c>
      <c r="AE26">
        <f t="shared" si="3"/>
        <v>26508.113156233594</v>
      </c>
      <c r="AF26">
        <f t="shared" si="3"/>
        <v>28363.681077169946</v>
      </c>
      <c r="AG26">
        <f t="shared" si="3"/>
        <v>30349.138752571842</v>
      </c>
      <c r="AH26">
        <f t="shared" si="3"/>
        <v>32473.578465251874</v>
      </c>
      <c r="AI26">
        <f t="shared" si="3"/>
        <v>34746.728957819505</v>
      </c>
      <c r="AJ26">
        <f t="shared" si="3"/>
        <v>37178.999984866874</v>
      </c>
    </row>
    <row r="27" spans="1:36" x14ac:dyDescent="0.25">
      <c r="A27" t="s">
        <v>27</v>
      </c>
      <c r="B27">
        <v>3642.8766888770006</v>
      </c>
      <c r="C27">
        <f>B27*1.03</f>
        <v>3752.1629895433107</v>
      </c>
      <c r="D27">
        <f t="shared" ref="D27:AA27" si="4">C27*1.03</f>
        <v>3864.7278792296102</v>
      </c>
      <c r="E27">
        <f t="shared" si="4"/>
        <v>3980.6697156064984</v>
      </c>
      <c r="F27">
        <f t="shared" si="4"/>
        <v>4100.0898070746935</v>
      </c>
      <c r="G27">
        <f t="shared" si="4"/>
        <v>4223.0925012869347</v>
      </c>
      <c r="H27">
        <f t="shared" si="4"/>
        <v>4349.7852763255432</v>
      </c>
      <c r="I27">
        <f t="shared" si="4"/>
        <v>4480.2788346153093</v>
      </c>
      <c r="J27">
        <f t="shared" si="4"/>
        <v>4614.6871996537684</v>
      </c>
      <c r="K27">
        <f t="shared" si="4"/>
        <v>4753.1278156433818</v>
      </c>
      <c r="L27">
        <f t="shared" si="4"/>
        <v>4895.7216501126832</v>
      </c>
      <c r="M27">
        <f t="shared" si="4"/>
        <v>5042.5932996160636</v>
      </c>
      <c r="N27">
        <f t="shared" si="4"/>
        <v>5193.8710986045453</v>
      </c>
      <c r="O27">
        <f t="shared" si="4"/>
        <v>5349.6872315626815</v>
      </c>
      <c r="P27">
        <f t="shared" si="4"/>
        <v>5510.177848509562</v>
      </c>
      <c r="Q27">
        <f t="shared" si="4"/>
        <v>5675.4831839648486</v>
      </c>
      <c r="R27">
        <f t="shared" si="4"/>
        <v>5845.7476794837939</v>
      </c>
      <c r="S27">
        <f t="shared" si="4"/>
        <v>6021.1201098683077</v>
      </c>
      <c r="T27">
        <f t="shared" si="4"/>
        <v>6201.7537131643576</v>
      </c>
      <c r="U27">
        <f t="shared" si="4"/>
        <v>6387.8063245592884</v>
      </c>
      <c r="V27">
        <f t="shared" si="4"/>
        <v>6579.4405142960677</v>
      </c>
      <c r="W27">
        <f t="shared" si="4"/>
        <v>6776.8237297249498</v>
      </c>
      <c r="X27">
        <f t="shared" si="4"/>
        <v>6980.1284416166982</v>
      </c>
      <c r="Y27">
        <f t="shared" si="4"/>
        <v>7189.5322948651992</v>
      </c>
      <c r="Z27">
        <f t="shared" si="4"/>
        <v>7405.2182637111555</v>
      </c>
      <c r="AA27">
        <f t="shared" si="4"/>
        <v>7627.3748116224906</v>
      </c>
      <c r="AB27">
        <f>AA27*1.03</f>
        <v>7856.1960559711652</v>
      </c>
      <c r="AC27">
        <f t="shared" ref="AC27:AJ27" si="5">AB27*1.03</f>
        <v>8091.8819376503006</v>
      </c>
      <c r="AD27">
        <f t="shared" si="5"/>
        <v>8334.6383957798098</v>
      </c>
      <c r="AE27">
        <f t="shared" si="5"/>
        <v>8584.6775476532039</v>
      </c>
      <c r="AF27">
        <f t="shared" si="5"/>
        <v>8842.2178740828003</v>
      </c>
      <c r="AG27">
        <f t="shared" si="5"/>
        <v>9107.4844103052837</v>
      </c>
      <c r="AH27">
        <f t="shared" si="5"/>
        <v>9380.708942614443</v>
      </c>
      <c r="AI27">
        <f t="shared" si="5"/>
        <v>9662.1302108928758</v>
      </c>
      <c r="AJ27">
        <f t="shared" si="5"/>
        <v>9951.9941172196632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65"/>
  <sheetViews>
    <sheetView tabSelected="1" workbookViewId="0">
      <selection activeCell="A26" sqref="A26"/>
    </sheetView>
  </sheetViews>
  <sheetFormatPr defaultRowHeight="15" x14ac:dyDescent="0.25"/>
  <sheetData>
    <row r="1" spans="1:10" ht="18.75" x14ac:dyDescent="0.3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8.75" x14ac:dyDescent="0.3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</row>
    <row r="26" spans="1:1" x14ac:dyDescent="0.25">
      <c r="A26" t="s">
        <v>78</v>
      </c>
    </row>
    <row r="27" spans="1:1" x14ac:dyDescent="0.25">
      <c r="A27" t="s">
        <v>28</v>
      </c>
    </row>
    <row r="50" spans="1:37" x14ac:dyDescent="0.25">
      <c r="B50" t="s">
        <v>6</v>
      </c>
    </row>
    <row r="51" spans="1:37" s="5" customFormat="1" x14ac:dyDescent="0.25">
      <c r="A51" t="s">
        <v>2</v>
      </c>
      <c r="C51" s="5">
        <v>2016</v>
      </c>
      <c r="D51" s="5">
        <v>2017</v>
      </c>
      <c r="E51" s="5">
        <v>2018</v>
      </c>
      <c r="F51" s="5">
        <v>2019</v>
      </c>
      <c r="G51" s="5">
        <v>2020</v>
      </c>
      <c r="H51" s="5">
        <v>2021</v>
      </c>
      <c r="I51" s="5">
        <v>2022</v>
      </c>
      <c r="J51" s="5">
        <v>2023</v>
      </c>
      <c r="K51" s="5">
        <v>2024</v>
      </c>
      <c r="L51" s="5">
        <v>2025</v>
      </c>
      <c r="M51" s="5">
        <v>2026</v>
      </c>
      <c r="N51" s="5">
        <v>2027</v>
      </c>
      <c r="O51" s="5">
        <v>2028</v>
      </c>
      <c r="P51" s="5">
        <v>2029</v>
      </c>
      <c r="Q51" s="5">
        <v>2030</v>
      </c>
      <c r="R51" s="5">
        <v>2031</v>
      </c>
      <c r="S51" s="5">
        <v>2032</v>
      </c>
      <c r="T51" s="5">
        <v>2033</v>
      </c>
      <c r="U51" s="5">
        <v>2034</v>
      </c>
      <c r="V51" s="5">
        <v>2035</v>
      </c>
      <c r="W51" s="5">
        <v>2036</v>
      </c>
      <c r="X51" s="5">
        <v>2037</v>
      </c>
      <c r="Y51" s="5">
        <v>2038</v>
      </c>
      <c r="Z51" s="5">
        <v>2039</v>
      </c>
      <c r="AA51" s="5">
        <v>2040</v>
      </c>
      <c r="AB51" s="5">
        <v>2041</v>
      </c>
      <c r="AC51" s="5">
        <v>2042</v>
      </c>
      <c r="AD51" s="5">
        <v>2043</v>
      </c>
      <c r="AE51" s="5">
        <v>2044</v>
      </c>
      <c r="AF51" s="5">
        <v>2045</v>
      </c>
      <c r="AG51" s="5">
        <v>2046</v>
      </c>
      <c r="AH51" s="5">
        <v>2047</v>
      </c>
      <c r="AI51" s="5">
        <v>2048</v>
      </c>
      <c r="AJ51" s="5">
        <v>2049</v>
      </c>
      <c r="AK51" s="5">
        <v>2050</v>
      </c>
    </row>
    <row r="52" spans="1:37" x14ac:dyDescent="0.25">
      <c r="A52" s="6"/>
      <c r="B52" s="6" t="s">
        <v>9</v>
      </c>
      <c r="C52">
        <v>0</v>
      </c>
      <c r="D52">
        <f>IF(AND(Projections!D48&gt;Projections!D$54,SUM($B52:C52)=0),1,0)</f>
        <v>0</v>
      </c>
      <c r="E52">
        <f>IF(AND(Projections!E48&gt;Projections!E$54,SUM($B52:D52)=0),1,0)</f>
        <v>0</v>
      </c>
      <c r="F52">
        <f>IF(AND(Projections!F48&gt;Projections!F$54,SUM($B52:E52)=0),1,0)</f>
        <v>0</v>
      </c>
      <c r="G52">
        <f>IF(AND(Projections!G48&gt;Projections!G$54,SUM($B52:F52)=0),1,0)</f>
        <v>0</v>
      </c>
      <c r="H52">
        <f>IF(AND(Projections!H48&gt;Projections!H$54,SUM($B52:G52)=0),1,0)</f>
        <v>0</v>
      </c>
      <c r="I52">
        <f>IF(AND(Projections!I48&gt;Projections!I$54,SUM($B52:H52)=0),1,0)</f>
        <v>0</v>
      </c>
      <c r="J52">
        <f>IF(AND(Projections!J48&gt;Projections!J$54,SUM($B52:I52)=0),1,0)</f>
        <v>0</v>
      </c>
      <c r="K52">
        <f>IF(AND(Projections!K48&gt;Projections!K$54,SUM($B52:J52)=0),1,0)</f>
        <v>0</v>
      </c>
      <c r="L52">
        <f>IF(AND(Projections!L48&gt;Projections!L$54,SUM($B52:K52)=0),1,0)</f>
        <v>0</v>
      </c>
      <c r="M52">
        <f>IF(AND(Projections!M48&gt;Projections!M$54,SUM($B52:L52)=0),1,0)</f>
        <v>0</v>
      </c>
      <c r="N52">
        <f>IF(AND(Projections!N48&gt;Projections!N$54,SUM($B52:M52)=0),1,0)</f>
        <v>0</v>
      </c>
      <c r="O52">
        <f>IF(AND(Projections!O48&gt;Projections!O$54,SUM($B52:N52)=0),1,0)</f>
        <v>0</v>
      </c>
      <c r="P52">
        <f>IF(AND(Projections!P48&gt;Projections!P$54,SUM($B52:O52)=0),1,0)</f>
        <v>0</v>
      </c>
      <c r="Q52">
        <f>IF(AND(Projections!Q48&gt;Projections!Q$54,SUM($B52:P52)=0),1,0)</f>
        <v>0</v>
      </c>
      <c r="R52">
        <f>IF(AND(Projections!R48&gt;Projections!R$54,SUM($B52:Q52)=0),1,0)</f>
        <v>0</v>
      </c>
      <c r="S52">
        <f>IF(AND(Projections!S48&gt;Projections!S$54,SUM($B52:R52)=0),1,0)</f>
        <v>0</v>
      </c>
      <c r="T52">
        <f>IF(AND(Projections!T48&gt;Projections!T$54,SUM($B52:S52)=0),1,0)</f>
        <v>0</v>
      </c>
      <c r="U52">
        <f>IF(AND(Projections!U48&gt;Projections!U$54,SUM($B52:T52)=0),1,0)</f>
        <v>1</v>
      </c>
      <c r="V52">
        <f>IF(AND(Projections!V48&gt;Projections!V$54,SUM($B52:U52)=0),1,0)</f>
        <v>0</v>
      </c>
      <c r="W52">
        <f>IF(AND(Projections!W48&gt;Projections!W$54,SUM($B52:V52)=0),1,0)</f>
        <v>0</v>
      </c>
      <c r="X52">
        <f>IF(AND(Projections!X48&gt;Projections!X$54,SUM($B52:W52)=0),1,0)</f>
        <v>0</v>
      </c>
      <c r="Y52">
        <f>IF(AND(Projections!Y48&gt;Projections!Y$54,SUM($B52:X52)=0),1,0)</f>
        <v>0</v>
      </c>
      <c r="Z52">
        <f>IF(AND(Projections!Z48&gt;Projections!Z$54,SUM($B52:Y52)=0),1,0)</f>
        <v>0</v>
      </c>
      <c r="AA52">
        <f>IF(AND(Projections!AA48&gt;Projections!AA$54,SUM($B52:Z52)=0),1,0)</f>
        <v>0</v>
      </c>
      <c r="AB52">
        <f>IF(AND(Projections!AB48&gt;Projections!AB$54,SUM($B52:AA52)=0),1,0)</f>
        <v>0</v>
      </c>
      <c r="AC52">
        <f>IF(AND(Projections!AC48&gt;Projections!AC$54,SUM($B52:AB52)=0),1,0)</f>
        <v>0</v>
      </c>
      <c r="AD52">
        <f>IF(AND(Projections!AD48&gt;Projections!AD$54,SUM($B52:AC52)=0),1,0)</f>
        <v>0</v>
      </c>
      <c r="AE52">
        <f>IF(AND(Projections!AE48&gt;Projections!AE$54,SUM($B52:AD52)=0),1,0)</f>
        <v>0</v>
      </c>
      <c r="AF52">
        <f>IF(AND(Projections!AF48&gt;Projections!AF$54,SUM($B52:AE52)=0),1,0)</f>
        <v>0</v>
      </c>
      <c r="AG52">
        <f>IF(AND(Projections!AG48&gt;Projections!AG$54,SUM($B52:AF52)=0),1,0)</f>
        <v>0</v>
      </c>
      <c r="AH52">
        <f>IF(AND(Projections!AH48&gt;Projections!AH$54,SUM($B52:AG52)=0),1,0)</f>
        <v>0</v>
      </c>
      <c r="AI52">
        <f>IF(AND(Projections!AI48&gt;Projections!AI$54,SUM($B52:AH52)=0),1,0)</f>
        <v>0</v>
      </c>
      <c r="AJ52">
        <f>IF(AND(Projections!AJ48&gt;Projections!AJ$54,SUM($B52:AI52)=0),1,0)</f>
        <v>0</v>
      </c>
      <c r="AK52">
        <f>IF(AND(Projections!AK48&gt;Projections!AK$54,SUM($B52:AJ52)=0),1,0)</f>
        <v>0</v>
      </c>
    </row>
    <row r="53" spans="1:37" x14ac:dyDescent="0.25">
      <c r="A53" s="6"/>
      <c r="B53" s="6" t="s">
        <v>10</v>
      </c>
      <c r="C53">
        <v>0</v>
      </c>
      <c r="D53">
        <f>IF(AND(Projections!D49&gt;Projections!D$54,SUM($B53:C53)=0),1,0)</f>
        <v>0</v>
      </c>
      <c r="E53">
        <f>IF(AND(Projections!E49&gt;Projections!E$54,SUM($B53:D53)=0),1,0)</f>
        <v>0</v>
      </c>
      <c r="F53">
        <f>IF(AND(Projections!F49&gt;Projections!F$54,SUM($B53:E53)=0),1,0)</f>
        <v>0</v>
      </c>
      <c r="G53">
        <f>IF(AND(Projections!G49&gt;Projections!G$54,SUM($B53:F53)=0),1,0)</f>
        <v>0</v>
      </c>
      <c r="H53">
        <f>IF(AND(Projections!H49&gt;Projections!H$54,SUM($B53:G53)=0),1,0)</f>
        <v>0</v>
      </c>
      <c r="I53">
        <f>IF(AND(Projections!I49&gt;Projections!I$54,SUM($B53:H53)=0),1,0)</f>
        <v>0</v>
      </c>
      <c r="J53">
        <f>IF(AND(Projections!J49&gt;Projections!J$54,SUM($B53:I53)=0),1,0)</f>
        <v>0</v>
      </c>
      <c r="K53">
        <f>IF(AND(Projections!K49&gt;Projections!K$54,SUM($B53:J53)=0),1,0)</f>
        <v>0</v>
      </c>
      <c r="L53">
        <f>IF(AND(Projections!L49&gt;Projections!L$54,SUM($B53:K53)=0),1,0)</f>
        <v>0</v>
      </c>
      <c r="M53">
        <f>IF(AND(Projections!M49&gt;Projections!M$54,SUM($B53:L53)=0),1,0)</f>
        <v>0</v>
      </c>
      <c r="N53">
        <f>IF(AND(Projections!N49&gt;Projections!N$54,SUM($B53:M53)=0),1,0)</f>
        <v>0</v>
      </c>
      <c r="O53">
        <f>IF(AND(Projections!O49&gt;Projections!O$54,SUM($B53:N53)=0),1,0)</f>
        <v>0</v>
      </c>
      <c r="P53">
        <f>IF(AND(Projections!P49&gt;Projections!P$54,SUM($B53:O53)=0),1,0)</f>
        <v>0</v>
      </c>
      <c r="Q53">
        <f>IF(AND(Projections!Q49&gt;Projections!Q$54,SUM($B53:P53)=0),1,0)</f>
        <v>1</v>
      </c>
      <c r="R53">
        <f>IF(AND(Projections!R49&gt;Projections!R$54,SUM($B53:Q53)=0),1,0)</f>
        <v>0</v>
      </c>
      <c r="S53">
        <f>IF(AND(Projections!S49&gt;Projections!S$54,SUM($B53:R53)=0),1,0)</f>
        <v>0</v>
      </c>
      <c r="T53">
        <f>IF(AND(Projections!T49&gt;Projections!T$54,SUM($B53:S53)=0),1,0)</f>
        <v>0</v>
      </c>
      <c r="U53">
        <f>IF(AND(Projections!U49&gt;Projections!U$54,SUM($B53:T53)=0),1,0)</f>
        <v>0</v>
      </c>
      <c r="V53">
        <f>IF(AND(Projections!V49&gt;Projections!V$54,SUM($B53:U53)=0),1,0)</f>
        <v>0</v>
      </c>
      <c r="W53">
        <f>IF(AND(Projections!W49&gt;Projections!W$54,SUM($B53:V53)=0),1,0)</f>
        <v>0</v>
      </c>
      <c r="X53">
        <f>IF(AND(Projections!X49&gt;Projections!X$54,SUM($B53:W53)=0),1,0)</f>
        <v>0</v>
      </c>
      <c r="Y53">
        <f>IF(AND(Projections!Y49&gt;Projections!Y$54,SUM($B53:X53)=0),1,0)</f>
        <v>0</v>
      </c>
      <c r="Z53">
        <f>IF(AND(Projections!Z49&gt;Projections!Z$54,SUM($B53:Y53)=0),1,0)</f>
        <v>0</v>
      </c>
      <c r="AA53">
        <f>IF(AND(Projections!AA49&gt;Projections!AA$54,SUM($B53:Z53)=0),1,0)</f>
        <v>0</v>
      </c>
      <c r="AB53">
        <f>IF(AND(Projections!AB49&gt;Projections!AB$54,SUM($B53:AA53)=0),1,0)</f>
        <v>0</v>
      </c>
      <c r="AC53">
        <f>IF(AND(Projections!AC49&gt;Projections!AC$54,SUM($B53:AB53)=0),1,0)</f>
        <v>0</v>
      </c>
      <c r="AD53">
        <f>IF(AND(Projections!AD49&gt;Projections!AD$54,SUM($B53:AC53)=0),1,0)</f>
        <v>0</v>
      </c>
      <c r="AE53">
        <f>IF(AND(Projections!AE49&gt;Projections!AE$54,SUM($B53:AD53)=0),1,0)</f>
        <v>0</v>
      </c>
      <c r="AF53">
        <f>IF(AND(Projections!AF49&gt;Projections!AF$54,SUM($B53:AE53)=0),1,0)</f>
        <v>0</v>
      </c>
      <c r="AG53">
        <f>IF(AND(Projections!AG49&gt;Projections!AG$54,SUM($B53:AF53)=0),1,0)</f>
        <v>0</v>
      </c>
      <c r="AH53">
        <f>IF(AND(Projections!AH49&gt;Projections!AH$54,SUM($B53:AG53)=0),1,0)</f>
        <v>0</v>
      </c>
      <c r="AI53">
        <f>IF(AND(Projections!AI49&gt;Projections!AI$54,SUM($B53:AH53)=0),1,0)</f>
        <v>0</v>
      </c>
      <c r="AJ53">
        <f>IF(AND(Projections!AJ49&gt;Projections!AJ$54,SUM($B53:AI53)=0),1,0)</f>
        <v>0</v>
      </c>
      <c r="AK53">
        <f>IF(AND(Projections!AK49&gt;Projections!AK$54,SUM($B53:AJ53)=0),1,0)</f>
        <v>0</v>
      </c>
    </row>
    <row r="54" spans="1:37" x14ac:dyDescent="0.25">
      <c r="A54" s="6"/>
      <c r="B54" s="6" t="s">
        <v>11</v>
      </c>
      <c r="C54">
        <v>0</v>
      </c>
      <c r="D54">
        <f>IF(AND(Projections!D50&gt;Projections!D$54,SUM($B54:C54)=0),1,0)</f>
        <v>0</v>
      </c>
      <c r="E54">
        <f>IF(AND(Projections!E50&gt;Projections!E$54,SUM($B54:D54)=0),1,0)</f>
        <v>0</v>
      </c>
      <c r="F54">
        <f>IF(AND(Projections!F50&gt;Projections!F$54,SUM($B54:E54)=0),1,0)</f>
        <v>0</v>
      </c>
      <c r="G54">
        <f>IF(AND(Projections!G50&gt;Projections!G$54,SUM($B54:F54)=0),1,0)</f>
        <v>0</v>
      </c>
      <c r="H54">
        <f>IF(AND(Projections!H50&gt;Projections!H$54,SUM($B54:G54)=0),1,0)</f>
        <v>0</v>
      </c>
      <c r="I54">
        <f>IF(AND(Projections!I50&gt;Projections!I$54,SUM($B54:H54)=0),1,0)</f>
        <v>0</v>
      </c>
      <c r="J54">
        <f>IF(AND(Projections!J50&gt;Projections!J$54,SUM($B54:I54)=0),1,0)</f>
        <v>0</v>
      </c>
      <c r="K54">
        <f>IF(AND(Projections!K50&gt;Projections!K$54,SUM($B54:J54)=0),1,0)</f>
        <v>0</v>
      </c>
      <c r="L54">
        <f>IF(AND(Projections!L50&gt;Projections!L$54,SUM($B54:K54)=0),1,0)</f>
        <v>0</v>
      </c>
      <c r="M54">
        <f>IF(AND(Projections!M50&gt;Projections!M$54,SUM($B54:L54)=0),1,0)</f>
        <v>0</v>
      </c>
      <c r="N54">
        <f>IF(AND(Projections!N50&gt;Projections!N$54,SUM($B54:M54)=0),1,0)</f>
        <v>1</v>
      </c>
      <c r="O54">
        <f>IF(AND(Projections!O50&gt;Projections!O$54,SUM($B54:N54)=0),1,0)</f>
        <v>0</v>
      </c>
      <c r="P54">
        <f>IF(AND(Projections!P50&gt;Projections!P$54,SUM($B54:O54)=0),1,0)</f>
        <v>0</v>
      </c>
      <c r="Q54">
        <f>IF(AND(Projections!Q50&gt;Projections!Q$54,SUM($B54:P54)=0),1,0)</f>
        <v>0</v>
      </c>
      <c r="R54">
        <f>IF(AND(Projections!R50&gt;Projections!R$54,SUM($B54:Q54)=0),1,0)</f>
        <v>0</v>
      </c>
      <c r="S54">
        <f>IF(AND(Projections!S50&gt;Projections!S$54,SUM($B54:R54)=0),1,0)</f>
        <v>0</v>
      </c>
      <c r="T54">
        <f>IF(AND(Projections!T50&gt;Projections!T$54,SUM($B54:S54)=0),1,0)</f>
        <v>0</v>
      </c>
      <c r="U54">
        <f>IF(AND(Projections!U50&gt;Projections!U$54,SUM($B54:T54)=0),1,0)</f>
        <v>0</v>
      </c>
      <c r="V54">
        <f>IF(AND(Projections!V50&gt;Projections!V$54,SUM($B54:U54)=0),1,0)</f>
        <v>0</v>
      </c>
      <c r="W54">
        <f>IF(AND(Projections!W50&gt;Projections!W$54,SUM($B54:V54)=0),1,0)</f>
        <v>0</v>
      </c>
      <c r="X54">
        <f>IF(AND(Projections!X50&gt;Projections!X$54,SUM($B54:W54)=0),1,0)</f>
        <v>0</v>
      </c>
      <c r="Y54">
        <f>IF(AND(Projections!Y50&gt;Projections!Y$54,SUM($B54:X54)=0),1,0)</f>
        <v>0</v>
      </c>
      <c r="Z54">
        <f>IF(AND(Projections!Z50&gt;Projections!Z$54,SUM($B54:Y54)=0),1,0)</f>
        <v>0</v>
      </c>
      <c r="AA54">
        <f>IF(AND(Projections!AA50&gt;Projections!AA$54,SUM($B54:Z54)=0),1,0)</f>
        <v>0</v>
      </c>
      <c r="AB54">
        <f>IF(AND(Projections!AB50&gt;Projections!AB$54,SUM($B54:AA54)=0),1,0)</f>
        <v>0</v>
      </c>
      <c r="AC54">
        <f>IF(AND(Projections!AC50&gt;Projections!AC$54,SUM($B54:AB54)=0),1,0)</f>
        <v>0</v>
      </c>
      <c r="AD54">
        <f>IF(AND(Projections!AD50&gt;Projections!AD$54,SUM($B54:AC54)=0),1,0)</f>
        <v>0</v>
      </c>
      <c r="AE54">
        <f>IF(AND(Projections!AE50&gt;Projections!AE$54,SUM($B54:AD54)=0),1,0)</f>
        <v>0</v>
      </c>
      <c r="AF54">
        <f>IF(AND(Projections!AF50&gt;Projections!AF$54,SUM($B54:AE54)=0),1,0)</f>
        <v>0</v>
      </c>
      <c r="AG54">
        <f>IF(AND(Projections!AG50&gt;Projections!AG$54,SUM($B54:AF54)=0),1,0)</f>
        <v>0</v>
      </c>
      <c r="AH54">
        <f>IF(AND(Projections!AH50&gt;Projections!AH$54,SUM($B54:AG54)=0),1,0)</f>
        <v>0</v>
      </c>
      <c r="AI54">
        <f>IF(AND(Projections!AI50&gt;Projections!AI$54,SUM($B54:AH54)=0),1,0)</f>
        <v>0</v>
      </c>
      <c r="AJ54">
        <f>IF(AND(Projections!AJ50&gt;Projections!AJ$54,SUM($B54:AI54)=0),1,0)</f>
        <v>0</v>
      </c>
      <c r="AK54">
        <f>IF(AND(Projections!AK50&gt;Projections!AK$54,SUM($B54:AJ54)=0),1,0)</f>
        <v>0</v>
      </c>
    </row>
    <row r="55" spans="1:37" x14ac:dyDescent="0.25">
      <c r="A55" s="4"/>
      <c r="B55" s="4" t="s">
        <v>1</v>
      </c>
      <c r="C55">
        <v>0</v>
      </c>
      <c r="D55">
        <f>IF(AND(Projections!D51&gt;Projections!D$54,SUM($B55:C55)=0),1,0)</f>
        <v>0</v>
      </c>
      <c r="E55">
        <f>IF(AND(Projections!E51&gt;Projections!E$54,SUM($B55:D55)=0),1,0)</f>
        <v>0</v>
      </c>
      <c r="F55">
        <f>IF(AND(Projections!F51&gt;Projections!F$54,SUM($B55:E55)=0),1,0)</f>
        <v>0</v>
      </c>
      <c r="G55">
        <f>IF(AND(Projections!G51&gt;Projections!G$54,SUM($B55:F55)=0),1,0)</f>
        <v>0</v>
      </c>
      <c r="H55">
        <f>IF(AND(Projections!H51&gt;Projections!H$54,SUM($B55:G55)=0),1,0)</f>
        <v>0</v>
      </c>
      <c r="I55">
        <f>IF(AND(Projections!I51&gt;Projections!I$54,SUM($B55:H55)=0),1,0)</f>
        <v>0</v>
      </c>
      <c r="J55">
        <f>IF(AND(Projections!J51&gt;Projections!J$54,SUM($B55:I55)=0),1,0)</f>
        <v>0</v>
      </c>
      <c r="K55">
        <f>IF(AND(Projections!K51&gt;Projections!K$54,SUM($B55:J55)=0),1,0)</f>
        <v>0</v>
      </c>
      <c r="L55">
        <f>IF(AND(Projections!L51&gt;Projections!L$54,SUM($B55:K55)=0),1,0)</f>
        <v>0</v>
      </c>
      <c r="M55">
        <f>IF(AND(Projections!M51&gt;Projections!M$54,SUM($B55:L55)=0),1,0)</f>
        <v>0</v>
      </c>
      <c r="N55">
        <f>IF(AND(Projections!N51&gt;Projections!N$54,SUM($B55:M55)=0),1,0)</f>
        <v>0</v>
      </c>
      <c r="O55">
        <f>IF(AND(Projections!O51&gt;Projections!O$54,SUM($B55:N55)=0),1,0)</f>
        <v>0</v>
      </c>
      <c r="P55">
        <f>IF(AND(Projections!P51&gt;Projections!P$54,SUM($B55:O55)=0),1,0)</f>
        <v>0</v>
      </c>
      <c r="Q55">
        <f>IF(AND(Projections!Q51&gt;Projections!Q$54,SUM($B55:P55)=0),1,0)</f>
        <v>1</v>
      </c>
      <c r="R55">
        <f>IF(AND(Projections!R51&gt;Projections!R$54,SUM($B55:Q55)=0),1,0)</f>
        <v>0</v>
      </c>
      <c r="S55">
        <f>IF(AND(Projections!S51&gt;Projections!S$54,SUM($B55:R55)=0),1,0)</f>
        <v>0</v>
      </c>
      <c r="T55">
        <f>IF(AND(Projections!T51&gt;Projections!T$54,SUM($B55:S55)=0),1,0)</f>
        <v>0</v>
      </c>
      <c r="U55">
        <f>IF(AND(Projections!U51&gt;Projections!U$54,SUM($B55:T55)=0),1,0)</f>
        <v>0</v>
      </c>
      <c r="V55">
        <f>IF(AND(Projections!V51&gt;Projections!V$54,SUM($B55:U55)=0),1,0)</f>
        <v>0</v>
      </c>
      <c r="W55">
        <f>IF(AND(Projections!W51&gt;Projections!W$54,SUM($B55:V55)=0),1,0)</f>
        <v>0</v>
      </c>
      <c r="X55">
        <f>IF(AND(Projections!X51&gt;Projections!X$54,SUM($B55:W55)=0),1,0)</f>
        <v>0</v>
      </c>
      <c r="Y55">
        <f>IF(AND(Projections!Y51&gt;Projections!Y$54,SUM($B55:X55)=0),1,0)</f>
        <v>0</v>
      </c>
      <c r="Z55">
        <f>IF(AND(Projections!Z51&gt;Projections!Z$54,SUM($B55:Y55)=0),1,0)</f>
        <v>0</v>
      </c>
      <c r="AA55">
        <f>IF(AND(Projections!AA51&gt;Projections!AA$54,SUM($B55:Z55)=0),1,0)</f>
        <v>0</v>
      </c>
      <c r="AB55">
        <f>IF(AND(Projections!AB51&gt;Projections!AB$54,SUM($B55:AA55)=0),1,0)</f>
        <v>0</v>
      </c>
      <c r="AC55">
        <f>IF(AND(Projections!AC51&gt;Projections!AC$54,SUM($B55:AB55)=0),1,0)</f>
        <v>0</v>
      </c>
      <c r="AD55">
        <f>IF(AND(Projections!AD51&gt;Projections!AD$54,SUM($B55:AC55)=0),1,0)</f>
        <v>0</v>
      </c>
      <c r="AE55">
        <f>IF(AND(Projections!AE51&gt;Projections!AE$54,SUM($B55:AD55)=0),1,0)</f>
        <v>0</v>
      </c>
      <c r="AF55">
        <f>IF(AND(Projections!AF51&gt;Projections!AF$54,SUM($B55:AE55)=0),1,0)</f>
        <v>0</v>
      </c>
      <c r="AG55">
        <f>IF(AND(Projections!AG51&gt;Projections!AG$54,SUM($B55:AF55)=0),1,0)</f>
        <v>0</v>
      </c>
      <c r="AH55">
        <f>IF(AND(Projections!AH51&gt;Projections!AH$54,SUM($B55:AG55)=0),1,0)</f>
        <v>0</v>
      </c>
      <c r="AI55">
        <f>IF(AND(Projections!AI51&gt;Projections!AI$54,SUM($B55:AH55)=0),1,0)</f>
        <v>0</v>
      </c>
      <c r="AJ55">
        <f>IF(AND(Projections!AJ51&gt;Projections!AJ$54,SUM($B55:AI55)=0),1,0)</f>
        <v>0</v>
      </c>
      <c r="AK55">
        <f>IF(AND(Projections!AK51&gt;Projections!AK$54,SUM($B55:AJ55)=0),1,0)</f>
        <v>0</v>
      </c>
    </row>
    <row r="56" spans="1:37" x14ac:dyDescent="0.25">
      <c r="A56" s="6"/>
      <c r="B56" s="6" t="s">
        <v>12</v>
      </c>
      <c r="C56">
        <v>0</v>
      </c>
      <c r="D56">
        <f>IF(AND(Projections!D52&gt;Projections!D$54,SUM($B56:C56)=0),1,0)</f>
        <v>0</v>
      </c>
      <c r="E56">
        <f>IF(AND(Projections!E52&gt;Projections!E$54,SUM($B56:D56)=0),1,0)</f>
        <v>0</v>
      </c>
      <c r="F56">
        <f>IF(AND(Projections!F52&gt;Projections!F$54,SUM($B56:E56)=0),1,0)</f>
        <v>0</v>
      </c>
      <c r="G56">
        <f>IF(AND(Projections!G52&gt;Projections!G$54,SUM($B56:F56)=0),1,0)</f>
        <v>0</v>
      </c>
      <c r="H56">
        <f>IF(AND(Projections!H52&gt;Projections!H$54,SUM($B56:G56)=0),1,0)</f>
        <v>0</v>
      </c>
      <c r="I56">
        <f>IF(AND(Projections!I52&gt;Projections!I$54,SUM($B56:H56)=0),1,0)</f>
        <v>0</v>
      </c>
      <c r="J56">
        <f>IF(AND(Projections!J52&gt;Projections!J$54,SUM($B56:I56)=0),1,0)</f>
        <v>0</v>
      </c>
      <c r="K56">
        <f>IF(AND(Projections!K52&gt;Projections!K$54,SUM($B56:J56)=0),1,0)</f>
        <v>0</v>
      </c>
      <c r="L56">
        <f>IF(AND(Projections!L52&gt;Projections!L$54,SUM($B56:K56)=0),1,0)</f>
        <v>0</v>
      </c>
      <c r="M56">
        <f>IF(AND(Projections!M52&gt;Projections!M$54,SUM($B56:L56)=0),1,0)</f>
        <v>0</v>
      </c>
      <c r="N56">
        <f>IF(AND(Projections!N52&gt;Projections!N$54,SUM($B56:M56)=0),1,0)</f>
        <v>0</v>
      </c>
      <c r="O56">
        <f>IF(AND(Projections!O52&gt;Projections!O$54,SUM($B56:N56)=0),1,0)</f>
        <v>0</v>
      </c>
      <c r="P56">
        <f>IF(AND(Projections!P52&gt;Projections!P$54,SUM($B56:O56)=0),1,0)</f>
        <v>0</v>
      </c>
      <c r="Q56">
        <f>IF(AND(Projections!Q52&gt;Projections!Q$54,SUM($B56:P56)=0),1,0)</f>
        <v>0</v>
      </c>
      <c r="R56">
        <f>IF(AND(Projections!R52&gt;Projections!R$54,SUM($B56:Q56)=0),1,0)</f>
        <v>0</v>
      </c>
      <c r="S56">
        <f>IF(AND(Projections!S52&gt;Projections!S$54,SUM($B56:R56)=0),1,0)</f>
        <v>0</v>
      </c>
      <c r="T56">
        <f>IF(AND(Projections!T52&gt;Projections!T$54,SUM($B56:S56)=0),1,0)</f>
        <v>0</v>
      </c>
      <c r="U56">
        <f>IF(AND(Projections!U52&gt;Projections!U$54,SUM($B56:T56)=0),1,0)</f>
        <v>0</v>
      </c>
      <c r="V56">
        <f>IF(AND(Projections!V52&gt;Projections!V$54,SUM($B56:U56)=0),1,0)</f>
        <v>0</v>
      </c>
      <c r="W56">
        <f>IF(AND(Projections!W52&gt;Projections!W$54,SUM($B56:V56)=0),1,0)</f>
        <v>0</v>
      </c>
      <c r="X56">
        <f>IF(AND(Projections!X52&gt;Projections!X$54,SUM($B56:W56)=0),1,0)</f>
        <v>0</v>
      </c>
      <c r="Y56">
        <f>IF(AND(Projections!Y52&gt;Projections!Y$54,SUM($B56:X56)=0),1,0)</f>
        <v>0</v>
      </c>
      <c r="Z56">
        <f>IF(AND(Projections!Z52&gt;Projections!Z$54,SUM($B56:Y56)=0),1,0)</f>
        <v>0</v>
      </c>
      <c r="AA56">
        <f>IF(AND(Projections!AA52&gt;Projections!AA$54,SUM($B56:Z56)=0),1,0)</f>
        <v>0</v>
      </c>
      <c r="AB56">
        <f>IF(AND(Projections!AB52&gt;Projections!AB$54,SUM($B56:AA56)=0),1,0)</f>
        <v>0</v>
      </c>
      <c r="AC56">
        <f>IF(AND(Projections!AC52&gt;Projections!AC$54,SUM($B56:AB56)=0),1,0)</f>
        <v>0</v>
      </c>
      <c r="AD56">
        <f>IF(AND(Projections!AD52&gt;Projections!AD$54,SUM($B56:AC56)=0),1,0)</f>
        <v>1</v>
      </c>
      <c r="AE56">
        <f>IF(AND(Projections!AE52&gt;Projections!AE$54,SUM($B56:AD56)=0),1,0)</f>
        <v>0</v>
      </c>
      <c r="AF56">
        <f>IF(AND(Projections!AF52&gt;Projections!AF$54,SUM($B56:AE56)=0),1,0)</f>
        <v>0</v>
      </c>
      <c r="AG56">
        <f>IF(AND(Projections!AG52&gt;Projections!AG$54,SUM($B56:AF56)=0),1,0)</f>
        <v>0</v>
      </c>
      <c r="AH56">
        <f>IF(AND(Projections!AH52&gt;Projections!AH$54,SUM($B56:AG56)=0),1,0)</f>
        <v>0</v>
      </c>
      <c r="AI56">
        <f>IF(AND(Projections!AI52&gt;Projections!AI$54,SUM($B56:AH56)=0),1,0)</f>
        <v>0</v>
      </c>
      <c r="AJ56">
        <f>IF(AND(Projections!AJ52&gt;Projections!AJ$54,SUM($B56:AI56)=0),1,0)</f>
        <v>0</v>
      </c>
      <c r="AK56">
        <f>IF(AND(Projections!AK52&gt;Projections!AK$54,SUM($B56:AJ56)=0),1,0)</f>
        <v>0</v>
      </c>
    </row>
    <row r="57" spans="1:37" x14ac:dyDescent="0.25">
      <c r="A57" s="4"/>
      <c r="B57" s="4" t="s">
        <v>8</v>
      </c>
      <c r="C57">
        <v>0</v>
      </c>
      <c r="D57">
        <f>IF(AND(Projections!D53&gt;Projections!D$54,SUM($B57:C57)=0),1,0)</f>
        <v>0</v>
      </c>
      <c r="E57">
        <f>IF(AND(Projections!E53&gt;Projections!E$54,SUM($B57:D57)=0),1,0)</f>
        <v>0</v>
      </c>
      <c r="F57">
        <f>IF(AND(Projections!F53&gt;Projections!F$54,SUM($B57:E57)=0),1,0)</f>
        <v>0</v>
      </c>
      <c r="G57">
        <f>IF(AND(Projections!G53&gt;Projections!G$54,SUM($B57:F57)=0),1,0)</f>
        <v>0</v>
      </c>
      <c r="H57">
        <f>IF(AND(Projections!H53&gt;Projections!H$54,SUM($B57:G57)=0),1,0)</f>
        <v>0</v>
      </c>
      <c r="I57">
        <f>IF(AND(Projections!I53&gt;Projections!I$54,SUM($B57:H57)=0),1,0)</f>
        <v>0</v>
      </c>
      <c r="J57">
        <f>IF(AND(Projections!J53&gt;Projections!J$54,SUM($B57:I57)=0),1,0)</f>
        <v>0</v>
      </c>
      <c r="K57">
        <f>IF(AND(Projections!K53&gt;Projections!K$54,SUM($B57:J57)=0),1,0)</f>
        <v>0</v>
      </c>
      <c r="L57">
        <f>IF(AND(Projections!L53&gt;Projections!L$54,SUM($B57:K57)=0),1,0)</f>
        <v>0</v>
      </c>
      <c r="M57">
        <f>IF(AND(Projections!M53&gt;Projections!M$54,SUM($B57:L57)=0),1,0)</f>
        <v>0</v>
      </c>
      <c r="N57">
        <f>IF(AND(Projections!N53&gt;Projections!N$54,SUM($B57:M57)=0),1,0)</f>
        <v>0</v>
      </c>
      <c r="O57">
        <f>IF(AND(Projections!O53&gt;Projections!O$54,SUM($B57:N57)=0),1,0)</f>
        <v>0</v>
      </c>
      <c r="P57">
        <f>IF(AND(Projections!P53&gt;Projections!P$54,SUM($B57:O57)=0),1,0)</f>
        <v>0</v>
      </c>
      <c r="Q57">
        <f>IF(AND(Projections!Q53&gt;Projections!Q$54,SUM($B57:P57)=0),1,0)</f>
        <v>0</v>
      </c>
      <c r="R57">
        <f>IF(AND(Projections!R53&gt;Projections!R$54,SUM($B57:Q57)=0),1,0)</f>
        <v>0</v>
      </c>
      <c r="S57">
        <f>IF(AND(Projections!S53&gt;Projections!S$54,SUM($B57:R57)=0),1,0)</f>
        <v>0</v>
      </c>
      <c r="T57">
        <f>IF(AND(Projections!T53&gt;Projections!T$54,SUM($B57:S57)=0),1,0)</f>
        <v>0</v>
      </c>
      <c r="U57">
        <f>IF(AND(Projections!U53&gt;Projections!U$54,SUM($B57:T57)=0),1,0)</f>
        <v>0</v>
      </c>
      <c r="V57">
        <f>IF(AND(Projections!V53&gt;Projections!V$54,SUM($B57:U57)=0),1,0)</f>
        <v>0</v>
      </c>
      <c r="W57">
        <f>IF(AND(Projections!W53&gt;Projections!W$54,SUM($B57:V57)=0),1,0)</f>
        <v>1</v>
      </c>
      <c r="X57">
        <f>IF(AND(Projections!X53&gt;Projections!X$54,SUM($B57:W57)=0),1,0)</f>
        <v>0</v>
      </c>
      <c r="Y57">
        <f>IF(AND(Projections!Y53&gt;Projections!Y$54,SUM($B57:X57)=0),1,0)</f>
        <v>0</v>
      </c>
      <c r="Z57">
        <f>IF(AND(Projections!Z53&gt;Projections!Z$54,SUM($B57:Y57)=0),1,0)</f>
        <v>0</v>
      </c>
      <c r="AA57">
        <f>IF(AND(Projections!AA53&gt;Projections!AA$54,SUM($B57:Z57)=0),1,0)</f>
        <v>0</v>
      </c>
      <c r="AB57">
        <f>IF(AND(Projections!AB53&gt;Projections!AB$54,SUM($B57:AA57)=0),1,0)</f>
        <v>0</v>
      </c>
      <c r="AC57">
        <f>IF(AND(Projections!AC53&gt;Projections!AC$54,SUM($B57:AB57)=0),1,0)</f>
        <v>0</v>
      </c>
      <c r="AD57">
        <f>IF(AND(Projections!AD53&gt;Projections!AD$54,SUM($B57:AC57)=0),1,0)</f>
        <v>0</v>
      </c>
      <c r="AE57">
        <f>IF(AND(Projections!AE53&gt;Projections!AE$54,SUM($B57:AD57)=0),1,0)</f>
        <v>0</v>
      </c>
      <c r="AF57">
        <f>IF(AND(Projections!AF53&gt;Projections!AF$54,SUM($B57:AE57)=0),1,0)</f>
        <v>0</v>
      </c>
      <c r="AG57">
        <f>IF(AND(Projections!AG53&gt;Projections!AG$54,SUM($B57:AF57)=0),1,0)</f>
        <v>0</v>
      </c>
      <c r="AH57">
        <f>IF(AND(Projections!AH53&gt;Projections!AH$54,SUM($B57:AG57)=0),1,0)</f>
        <v>0</v>
      </c>
      <c r="AI57">
        <f>IF(AND(Projections!AI53&gt;Projections!AI$54,SUM($B57:AH57)=0),1,0)</f>
        <v>0</v>
      </c>
      <c r="AJ57">
        <f>IF(AND(Projections!AJ53&gt;Projections!AJ$54,SUM($B57:AI57)=0),1,0)</f>
        <v>0</v>
      </c>
      <c r="AK57">
        <f>IF(AND(Projections!AK53&gt;Projections!AK$54,SUM($B57:AJ57)=0),1,0)</f>
        <v>0</v>
      </c>
    </row>
    <row r="58" spans="1:37" x14ac:dyDescent="0.25">
      <c r="A58" s="1"/>
    </row>
    <row r="59" spans="1:37" x14ac:dyDescent="0.25">
      <c r="A59" t="s">
        <v>2</v>
      </c>
      <c r="C59" s="5">
        <v>2016</v>
      </c>
      <c r="D59" s="5">
        <f t="shared" ref="D59:AK59" si="0">C59+1</f>
        <v>2017</v>
      </c>
      <c r="E59" s="5">
        <f t="shared" si="0"/>
        <v>2018</v>
      </c>
      <c r="F59" s="5">
        <f t="shared" si="0"/>
        <v>2019</v>
      </c>
      <c r="G59" s="5">
        <f t="shared" si="0"/>
        <v>2020</v>
      </c>
      <c r="H59" s="5">
        <f t="shared" si="0"/>
        <v>2021</v>
      </c>
      <c r="I59" s="5">
        <f t="shared" si="0"/>
        <v>2022</v>
      </c>
      <c r="J59" s="5">
        <f t="shared" si="0"/>
        <v>2023</v>
      </c>
      <c r="K59" s="5">
        <f t="shared" si="0"/>
        <v>2024</v>
      </c>
      <c r="L59" s="5">
        <f t="shared" si="0"/>
        <v>2025</v>
      </c>
      <c r="M59" s="5">
        <f t="shared" si="0"/>
        <v>2026</v>
      </c>
      <c r="N59" s="5">
        <f t="shared" si="0"/>
        <v>2027</v>
      </c>
      <c r="O59" s="5">
        <f t="shared" si="0"/>
        <v>2028</v>
      </c>
      <c r="P59" s="5">
        <f t="shared" si="0"/>
        <v>2029</v>
      </c>
      <c r="Q59" s="5">
        <f t="shared" si="0"/>
        <v>2030</v>
      </c>
      <c r="R59" s="5">
        <f t="shared" si="0"/>
        <v>2031</v>
      </c>
      <c r="S59" s="5">
        <f t="shared" si="0"/>
        <v>2032</v>
      </c>
      <c r="T59" s="5">
        <f t="shared" si="0"/>
        <v>2033</v>
      </c>
      <c r="U59" s="5">
        <f t="shared" si="0"/>
        <v>2034</v>
      </c>
      <c r="V59" s="5">
        <f t="shared" si="0"/>
        <v>2035</v>
      </c>
      <c r="W59" s="5">
        <f t="shared" si="0"/>
        <v>2036</v>
      </c>
      <c r="X59" s="5">
        <f t="shared" si="0"/>
        <v>2037</v>
      </c>
      <c r="Y59" s="5">
        <f t="shared" si="0"/>
        <v>2038</v>
      </c>
      <c r="Z59" s="5">
        <f t="shared" si="0"/>
        <v>2039</v>
      </c>
      <c r="AA59" s="5">
        <f t="shared" si="0"/>
        <v>2040</v>
      </c>
      <c r="AB59" s="5">
        <f t="shared" si="0"/>
        <v>2041</v>
      </c>
      <c r="AC59" s="5">
        <f t="shared" si="0"/>
        <v>2042</v>
      </c>
      <c r="AD59" s="5">
        <f t="shared" si="0"/>
        <v>2043</v>
      </c>
      <c r="AE59" s="5">
        <f t="shared" si="0"/>
        <v>2044</v>
      </c>
      <c r="AF59" s="5">
        <f t="shared" si="0"/>
        <v>2045</v>
      </c>
      <c r="AG59" s="5">
        <f t="shared" si="0"/>
        <v>2046</v>
      </c>
      <c r="AH59" s="5">
        <f t="shared" si="0"/>
        <v>2047</v>
      </c>
      <c r="AI59" s="5">
        <f t="shared" si="0"/>
        <v>2048</v>
      </c>
      <c r="AJ59" s="5">
        <f t="shared" si="0"/>
        <v>2049</v>
      </c>
      <c r="AK59" s="5">
        <f t="shared" si="0"/>
        <v>2050</v>
      </c>
    </row>
    <row r="60" spans="1:37" x14ac:dyDescent="0.25">
      <c r="B60" s="6" t="s">
        <v>9</v>
      </c>
      <c r="C60">
        <v>0</v>
      </c>
      <c r="D60">
        <f>IF(AND(Projections!D48&gt;Projections!D$55,SUM($B60:C60)=0),1,0)</f>
        <v>0</v>
      </c>
      <c r="E60">
        <f>IF(AND(Projections!E48&gt;Projections!E$55,SUM($B60:D60)=0),1,0)</f>
        <v>0</v>
      </c>
      <c r="F60">
        <f>IF(AND(Projections!F48&gt;Projections!F$55,SUM($B60:E60)=0),1,0)</f>
        <v>0</v>
      </c>
      <c r="G60">
        <f>IF(AND(Projections!G48&gt;Projections!G$55,SUM($B60:F60)=0),1,0)</f>
        <v>0</v>
      </c>
      <c r="H60">
        <f>IF(AND(Projections!H48&gt;Projections!H$55,SUM($B60:G60)=0),1,0)</f>
        <v>0</v>
      </c>
      <c r="I60">
        <f>IF(AND(Projections!I48&gt;Projections!I$55,SUM($B60:H60)=0),1,0)</f>
        <v>0</v>
      </c>
      <c r="J60">
        <f>IF(AND(Projections!J48&gt;Projections!J$55,SUM($B60:I60)=0),1,0)</f>
        <v>0</v>
      </c>
      <c r="K60">
        <f>IF(AND(Projections!K48&gt;Projections!K$55,SUM($B60:J60)=0),1,0)</f>
        <v>0</v>
      </c>
      <c r="L60">
        <f>IF(AND(Projections!L48&gt;Projections!L$55,SUM($B60:K60)=0),1,0)</f>
        <v>0</v>
      </c>
      <c r="M60">
        <f>IF(AND(Projections!M48&gt;Projections!M$55,SUM($B60:L60)=0),1,0)</f>
        <v>0</v>
      </c>
      <c r="N60">
        <f>IF(AND(Projections!N48&gt;Projections!N$55,SUM($B60:M60)=0),1,0)</f>
        <v>0</v>
      </c>
      <c r="O60">
        <f>IF(AND(Projections!O48&gt;Projections!O$55,SUM($B60:N60)=0),1,0)</f>
        <v>0</v>
      </c>
      <c r="P60">
        <f>IF(AND(Projections!P48&gt;Projections!P$55,SUM($B60:O60)=0),1,0)</f>
        <v>0</v>
      </c>
      <c r="Q60">
        <f>IF(AND(Projections!Q48&gt;Projections!Q$55,SUM($B60:P60)=0),1,0)</f>
        <v>0</v>
      </c>
      <c r="R60">
        <f>IF(AND(Projections!R48&gt;Projections!R$55,SUM($B60:Q60)=0),1,0)</f>
        <v>0</v>
      </c>
      <c r="S60">
        <f>IF(AND(Projections!S48&gt;Projections!S$55,SUM($B60:R60)=0),1,0)</f>
        <v>0</v>
      </c>
      <c r="T60">
        <f>IF(AND(Projections!T48&gt;Projections!T$55,SUM($B60:S60)=0),1,0)</f>
        <v>0</v>
      </c>
      <c r="U60">
        <f>IF(AND(Projections!U48&gt;Projections!U$55,SUM($B60:T60)=0),1,0)</f>
        <v>0</v>
      </c>
      <c r="V60">
        <f>IF(AND(Projections!V48&gt;Projections!V$55,SUM($B60:U60)=0),1,0)</f>
        <v>0</v>
      </c>
      <c r="W60">
        <f>IF(AND(Projections!W48&gt;Projections!W$55,SUM($B60:V60)=0),1,0)</f>
        <v>0</v>
      </c>
      <c r="X60">
        <f>IF(AND(Projections!X48&gt;Projections!X$55,SUM($B60:W60)=0),1,0)</f>
        <v>0</v>
      </c>
      <c r="Y60">
        <f>IF(AND(Projections!Y48&gt;Projections!Y$55,SUM($B60:X60)=0),1,0)</f>
        <v>0</v>
      </c>
      <c r="Z60">
        <f>IF(AND(Projections!Z48&gt;Projections!Z$55,SUM($B60:Y60)=0),1,0)</f>
        <v>0</v>
      </c>
      <c r="AA60">
        <f>IF(AND(Projections!AA48&gt;Projections!AA$55,SUM($B60:Z60)=0),1,0)</f>
        <v>0</v>
      </c>
      <c r="AB60">
        <f>IF(AND(Projections!AB48&gt;Projections!AB$55,SUM($B60:AA60)=0),1,0)</f>
        <v>0</v>
      </c>
      <c r="AC60">
        <f>IF(AND(Projections!AC48&gt;Projections!AC$55,SUM($B60:AB60)=0),1,0)</f>
        <v>0</v>
      </c>
      <c r="AD60">
        <f>IF(AND(Projections!AD48&gt;Projections!AD$55,SUM($B60:AC60)=0),1,0)</f>
        <v>1</v>
      </c>
      <c r="AE60">
        <f>IF(AND(Projections!AE48&gt;Projections!AE$55,SUM($B60:AD60)=0),1,0)</f>
        <v>0</v>
      </c>
      <c r="AF60">
        <f>IF(AND(Projections!AF48&gt;Projections!AF$55,SUM($B60:AE60)=0),1,0)</f>
        <v>0</v>
      </c>
      <c r="AG60">
        <f>IF(AND(Projections!AG48&gt;Projections!AG$55,SUM($B60:AF60)=0),1,0)</f>
        <v>0</v>
      </c>
      <c r="AH60">
        <f>IF(AND(Projections!AH48&gt;Projections!AH$55,SUM($B60:AG60)=0),1,0)</f>
        <v>0</v>
      </c>
      <c r="AI60">
        <f>IF(AND(Projections!AI48&gt;Projections!AI$55,SUM($B60:AH60)=0),1,0)</f>
        <v>0</v>
      </c>
      <c r="AJ60">
        <f>IF(AND(Projections!AJ48&gt;Projections!AJ$55,SUM($B60:AI60)=0),1,0)</f>
        <v>0</v>
      </c>
      <c r="AK60">
        <f>IF(AND(Projections!AK48&gt;Projections!AK$55,SUM($B60:AJ60)=0),1,0)</f>
        <v>0</v>
      </c>
    </row>
    <row r="61" spans="1:37" x14ac:dyDescent="0.25">
      <c r="B61" s="6" t="s">
        <v>10</v>
      </c>
      <c r="C61">
        <v>0</v>
      </c>
      <c r="D61">
        <f>IF(AND(Projections!D49&gt;Projections!D$55,SUM($B61:C61)=0),1,0)</f>
        <v>0</v>
      </c>
      <c r="E61">
        <f>IF(AND(Projections!E49&gt;Projections!E$55,SUM($B61:D61)=0),1,0)</f>
        <v>0</v>
      </c>
      <c r="F61">
        <f>IF(AND(Projections!F49&gt;Projections!F$55,SUM($B61:E61)=0),1,0)</f>
        <v>0</v>
      </c>
      <c r="G61">
        <f>IF(AND(Projections!G49&gt;Projections!G$55,SUM($B61:F61)=0),1,0)</f>
        <v>0</v>
      </c>
      <c r="H61">
        <f>IF(AND(Projections!H49&gt;Projections!H$55,SUM($B61:G61)=0),1,0)</f>
        <v>0</v>
      </c>
      <c r="I61">
        <f>IF(AND(Projections!I49&gt;Projections!I$55,SUM($B61:H61)=0),1,0)</f>
        <v>0</v>
      </c>
      <c r="J61">
        <f>IF(AND(Projections!J49&gt;Projections!J$55,SUM($B61:I61)=0),1,0)</f>
        <v>0</v>
      </c>
      <c r="K61">
        <f>IF(AND(Projections!K49&gt;Projections!K$55,SUM($B61:J61)=0),1,0)</f>
        <v>0</v>
      </c>
      <c r="L61">
        <f>IF(AND(Projections!L49&gt;Projections!L$55,SUM($B61:K61)=0),1,0)</f>
        <v>0</v>
      </c>
      <c r="M61">
        <f>IF(AND(Projections!M49&gt;Projections!M$55,SUM($B61:L61)=0),1,0)</f>
        <v>0</v>
      </c>
      <c r="N61">
        <f>IF(AND(Projections!N49&gt;Projections!N$55,SUM($B61:M61)=0),1,0)</f>
        <v>0</v>
      </c>
      <c r="O61">
        <f>IF(AND(Projections!O49&gt;Projections!O$55,SUM($B61:N61)=0),1,0)</f>
        <v>0</v>
      </c>
      <c r="P61">
        <f>IF(AND(Projections!P49&gt;Projections!P$55,SUM($B61:O61)=0),1,0)</f>
        <v>0</v>
      </c>
      <c r="Q61">
        <f>IF(AND(Projections!Q49&gt;Projections!Q$55,SUM($B61:P61)=0),1,0)</f>
        <v>0</v>
      </c>
      <c r="R61">
        <f>IF(AND(Projections!R49&gt;Projections!R$55,SUM($B61:Q61)=0),1,0)</f>
        <v>0</v>
      </c>
      <c r="S61">
        <f>IF(AND(Projections!S49&gt;Projections!S$55,SUM($B61:R61)=0),1,0)</f>
        <v>0</v>
      </c>
      <c r="T61">
        <f>IF(AND(Projections!T49&gt;Projections!T$55,SUM($B61:S61)=0),1,0)</f>
        <v>0</v>
      </c>
      <c r="U61">
        <f>IF(AND(Projections!U49&gt;Projections!U$55,SUM($B61:T61)=0),1,0)</f>
        <v>1</v>
      </c>
      <c r="V61">
        <f>IF(AND(Projections!V49&gt;Projections!V$55,SUM($B61:U61)=0),1,0)</f>
        <v>0</v>
      </c>
      <c r="W61">
        <f>IF(AND(Projections!W49&gt;Projections!W$55,SUM($B61:V61)=0),1,0)</f>
        <v>0</v>
      </c>
      <c r="X61">
        <f>IF(AND(Projections!X49&gt;Projections!X$55,SUM($B61:W61)=0),1,0)</f>
        <v>0</v>
      </c>
      <c r="Y61">
        <f>IF(AND(Projections!Y49&gt;Projections!Y$55,SUM($B61:X61)=0),1,0)</f>
        <v>0</v>
      </c>
      <c r="Z61">
        <f>IF(AND(Projections!Z49&gt;Projections!Z$55,SUM($B61:Y61)=0),1,0)</f>
        <v>0</v>
      </c>
      <c r="AA61">
        <f>IF(AND(Projections!AA49&gt;Projections!AA$55,SUM($B61:Z61)=0),1,0)</f>
        <v>0</v>
      </c>
      <c r="AB61">
        <f>IF(AND(Projections!AB49&gt;Projections!AB$55,SUM($B61:AA61)=0),1,0)</f>
        <v>0</v>
      </c>
      <c r="AC61">
        <f>IF(AND(Projections!AC49&gt;Projections!AC$55,SUM($B61:AB61)=0),1,0)</f>
        <v>0</v>
      </c>
      <c r="AD61">
        <f>IF(AND(Projections!AD49&gt;Projections!AD$55,SUM($B61:AC61)=0),1,0)</f>
        <v>0</v>
      </c>
      <c r="AE61">
        <f>IF(AND(Projections!AE49&gt;Projections!AE$55,SUM($B61:AD61)=0),1,0)</f>
        <v>0</v>
      </c>
      <c r="AF61">
        <f>IF(AND(Projections!AF49&gt;Projections!AF$55,SUM($B61:AE61)=0),1,0)</f>
        <v>0</v>
      </c>
      <c r="AG61">
        <f>IF(AND(Projections!AG49&gt;Projections!AG$55,SUM($B61:AF61)=0),1,0)</f>
        <v>0</v>
      </c>
      <c r="AH61">
        <f>IF(AND(Projections!AH49&gt;Projections!AH$55,SUM($B61:AG61)=0),1,0)</f>
        <v>0</v>
      </c>
      <c r="AI61">
        <f>IF(AND(Projections!AI49&gt;Projections!AI$55,SUM($B61:AH61)=0),1,0)</f>
        <v>0</v>
      </c>
      <c r="AJ61">
        <f>IF(AND(Projections!AJ49&gt;Projections!AJ$55,SUM($B61:AI61)=0),1,0)</f>
        <v>0</v>
      </c>
      <c r="AK61">
        <f>IF(AND(Projections!AK49&gt;Projections!AK$55,SUM($B61:AJ61)=0),1,0)</f>
        <v>0</v>
      </c>
    </row>
    <row r="62" spans="1:37" x14ac:dyDescent="0.25">
      <c r="B62" s="6" t="s">
        <v>11</v>
      </c>
      <c r="C62">
        <v>0</v>
      </c>
      <c r="D62">
        <f>IF(AND(Projections!D50&gt;Projections!D$55,SUM($B62:C62)=0),1,0)</f>
        <v>0</v>
      </c>
      <c r="E62">
        <f>IF(AND(Projections!E50&gt;Projections!E$55,SUM($B62:D62)=0),1,0)</f>
        <v>0</v>
      </c>
      <c r="F62">
        <f>IF(AND(Projections!F50&gt;Projections!F$55,SUM($B62:E62)=0),1,0)</f>
        <v>0</v>
      </c>
      <c r="G62">
        <f>IF(AND(Projections!G50&gt;Projections!G$55,SUM($B62:F62)=0),1,0)</f>
        <v>0</v>
      </c>
      <c r="H62">
        <f>IF(AND(Projections!H50&gt;Projections!H$55,SUM($B62:G62)=0),1,0)</f>
        <v>0</v>
      </c>
      <c r="I62">
        <f>IF(AND(Projections!I50&gt;Projections!I$55,SUM($B62:H62)=0),1,0)</f>
        <v>0</v>
      </c>
      <c r="J62">
        <f>IF(AND(Projections!J50&gt;Projections!J$55,SUM($B62:I62)=0),1,0)</f>
        <v>0</v>
      </c>
      <c r="K62">
        <f>IF(AND(Projections!K50&gt;Projections!K$55,SUM($B62:J62)=0),1,0)</f>
        <v>0</v>
      </c>
      <c r="L62">
        <f>IF(AND(Projections!L50&gt;Projections!L$55,SUM($B62:K62)=0),1,0)</f>
        <v>0</v>
      </c>
      <c r="M62">
        <f>IF(AND(Projections!M50&gt;Projections!M$55,SUM($B62:L62)=0),1,0)</f>
        <v>0</v>
      </c>
      <c r="N62">
        <f>IF(AND(Projections!N50&gt;Projections!N$55,SUM($B62:M62)=0),1,0)</f>
        <v>0</v>
      </c>
      <c r="O62">
        <f>IF(AND(Projections!O50&gt;Projections!O$55,SUM($B62:N62)=0),1,0)</f>
        <v>0</v>
      </c>
      <c r="P62">
        <f>IF(AND(Projections!P50&gt;Projections!P$55,SUM($B62:O62)=0),1,0)</f>
        <v>0</v>
      </c>
      <c r="Q62">
        <f>IF(AND(Projections!Q50&gt;Projections!Q$55,SUM($B62:P62)=0),1,0)</f>
        <v>1</v>
      </c>
      <c r="R62">
        <f>IF(AND(Projections!R50&gt;Projections!R$55,SUM($B62:Q62)=0),1,0)</f>
        <v>0</v>
      </c>
      <c r="S62">
        <f>IF(AND(Projections!S50&gt;Projections!S$55,SUM($B62:R62)=0),1,0)</f>
        <v>0</v>
      </c>
      <c r="T62">
        <f>IF(AND(Projections!T50&gt;Projections!T$55,SUM($B62:S62)=0),1,0)</f>
        <v>0</v>
      </c>
      <c r="U62">
        <f>IF(AND(Projections!U50&gt;Projections!U$55,SUM($B62:T62)=0),1,0)</f>
        <v>0</v>
      </c>
      <c r="V62">
        <f>IF(AND(Projections!V50&gt;Projections!V$55,SUM($B62:U62)=0),1,0)</f>
        <v>0</v>
      </c>
      <c r="W62">
        <f>IF(AND(Projections!W50&gt;Projections!W$55,SUM($B62:V62)=0),1,0)</f>
        <v>0</v>
      </c>
      <c r="X62">
        <f>IF(AND(Projections!X50&gt;Projections!X$55,SUM($B62:W62)=0),1,0)</f>
        <v>0</v>
      </c>
      <c r="Y62">
        <f>IF(AND(Projections!Y50&gt;Projections!Y$55,SUM($B62:X62)=0),1,0)</f>
        <v>0</v>
      </c>
      <c r="Z62">
        <f>IF(AND(Projections!Z50&gt;Projections!Z$55,SUM($B62:Y62)=0),1,0)</f>
        <v>0</v>
      </c>
      <c r="AA62">
        <f>IF(AND(Projections!AA50&gt;Projections!AA$55,SUM($B62:Z62)=0),1,0)</f>
        <v>0</v>
      </c>
      <c r="AB62">
        <f>IF(AND(Projections!AB50&gt;Projections!AB$55,SUM($B62:AA62)=0),1,0)</f>
        <v>0</v>
      </c>
      <c r="AC62">
        <f>IF(AND(Projections!AC50&gt;Projections!AC$55,SUM($B62:AB62)=0),1,0)</f>
        <v>0</v>
      </c>
      <c r="AD62">
        <f>IF(AND(Projections!AD50&gt;Projections!AD$55,SUM($B62:AC62)=0),1,0)</f>
        <v>0</v>
      </c>
      <c r="AE62">
        <f>IF(AND(Projections!AE50&gt;Projections!AE$55,SUM($B62:AD62)=0),1,0)</f>
        <v>0</v>
      </c>
      <c r="AF62">
        <f>IF(AND(Projections!AF50&gt;Projections!AF$55,SUM($B62:AE62)=0),1,0)</f>
        <v>0</v>
      </c>
      <c r="AG62">
        <f>IF(AND(Projections!AG50&gt;Projections!AG$55,SUM($B62:AF62)=0),1,0)</f>
        <v>0</v>
      </c>
      <c r="AH62">
        <f>IF(AND(Projections!AH50&gt;Projections!AH$55,SUM($B62:AG62)=0),1,0)</f>
        <v>0</v>
      </c>
      <c r="AI62">
        <f>IF(AND(Projections!AI50&gt;Projections!AI$55,SUM($B62:AH62)=0),1,0)</f>
        <v>0</v>
      </c>
      <c r="AJ62">
        <f>IF(AND(Projections!AJ50&gt;Projections!AJ$55,SUM($B62:AI62)=0),1,0)</f>
        <v>0</v>
      </c>
      <c r="AK62">
        <f>IF(AND(Projections!AK50&gt;Projections!AK$55,SUM($B62:AJ62)=0),1,0)</f>
        <v>0</v>
      </c>
    </row>
    <row r="63" spans="1:37" x14ac:dyDescent="0.25">
      <c r="B63" s="4" t="s">
        <v>1</v>
      </c>
      <c r="C63">
        <v>0</v>
      </c>
      <c r="D63">
        <f>IF(AND(Projections!D51&gt;Projections!D$55,SUM($B63:C63)=0),1,0)</f>
        <v>0</v>
      </c>
      <c r="E63">
        <f>IF(AND(Projections!E51&gt;Projections!E$55,SUM($B63:D63)=0),1,0)</f>
        <v>0</v>
      </c>
      <c r="F63">
        <f>IF(AND(Projections!F51&gt;Projections!F$55,SUM($B63:E63)=0),1,0)</f>
        <v>0</v>
      </c>
      <c r="G63">
        <f>IF(AND(Projections!G51&gt;Projections!G$55,SUM($B63:F63)=0),1,0)</f>
        <v>0</v>
      </c>
      <c r="H63">
        <f>IF(AND(Projections!H51&gt;Projections!H$55,SUM($B63:G63)=0),1,0)</f>
        <v>0</v>
      </c>
      <c r="I63">
        <f>IF(AND(Projections!I51&gt;Projections!I$55,SUM($B63:H63)=0),1,0)</f>
        <v>0</v>
      </c>
      <c r="J63">
        <f>IF(AND(Projections!J51&gt;Projections!J$55,SUM($B63:I63)=0),1,0)</f>
        <v>0</v>
      </c>
      <c r="K63">
        <f>IF(AND(Projections!K51&gt;Projections!K$55,SUM($B63:J63)=0),1,0)</f>
        <v>0</v>
      </c>
      <c r="L63">
        <f>IF(AND(Projections!L51&gt;Projections!L$55,SUM($B63:K63)=0),1,0)</f>
        <v>0</v>
      </c>
      <c r="M63">
        <f>IF(AND(Projections!M51&gt;Projections!M$55,SUM($B63:L63)=0),1,0)</f>
        <v>0</v>
      </c>
      <c r="N63">
        <f>IF(AND(Projections!N51&gt;Projections!N$55,SUM($B63:M63)=0),1,0)</f>
        <v>0</v>
      </c>
      <c r="O63">
        <f>IF(AND(Projections!O51&gt;Projections!O$55,SUM($B63:N63)=0),1,0)</f>
        <v>0</v>
      </c>
      <c r="P63">
        <f>IF(AND(Projections!P51&gt;Projections!P$55,SUM($B63:O63)=0),1,0)</f>
        <v>0</v>
      </c>
      <c r="Q63">
        <f>IF(AND(Projections!Q51&gt;Projections!Q$55,SUM($B63:P63)=0),1,0)</f>
        <v>0</v>
      </c>
      <c r="R63">
        <f>IF(AND(Projections!R51&gt;Projections!R$55,SUM($B63:Q63)=0),1,0)</f>
        <v>0</v>
      </c>
      <c r="S63">
        <f>IF(AND(Projections!S51&gt;Projections!S$55,SUM($B63:R63)=0),1,0)</f>
        <v>0</v>
      </c>
      <c r="T63">
        <f>IF(AND(Projections!T51&gt;Projections!T$55,SUM($B63:S63)=0),1,0)</f>
        <v>0</v>
      </c>
      <c r="U63">
        <f>IF(AND(Projections!U51&gt;Projections!U$55,SUM($B63:T63)=0),1,0)</f>
        <v>0</v>
      </c>
      <c r="V63">
        <f>IF(AND(Projections!V51&gt;Projections!V$55,SUM($B63:U63)=0),1,0)</f>
        <v>0</v>
      </c>
      <c r="W63">
        <f>IF(AND(Projections!W51&gt;Projections!W$55,SUM($B63:V63)=0),1,0)</f>
        <v>1</v>
      </c>
      <c r="X63">
        <f>IF(AND(Projections!X51&gt;Projections!X$55,SUM($B63:W63)=0),1,0)</f>
        <v>0</v>
      </c>
      <c r="Y63">
        <f>IF(AND(Projections!Y51&gt;Projections!Y$55,SUM($B63:X63)=0),1,0)</f>
        <v>0</v>
      </c>
      <c r="Z63">
        <f>IF(AND(Projections!Z51&gt;Projections!Z$55,SUM($B63:Y63)=0),1,0)</f>
        <v>0</v>
      </c>
      <c r="AA63">
        <f>IF(AND(Projections!AA51&gt;Projections!AA$55,SUM($B63:Z63)=0),1,0)</f>
        <v>0</v>
      </c>
      <c r="AB63">
        <f>IF(AND(Projections!AB51&gt;Projections!AB$55,SUM($B63:AA63)=0),1,0)</f>
        <v>0</v>
      </c>
      <c r="AC63">
        <f>IF(AND(Projections!AC51&gt;Projections!AC$55,SUM($B63:AB63)=0),1,0)</f>
        <v>0</v>
      </c>
      <c r="AD63">
        <f>IF(AND(Projections!AD51&gt;Projections!AD$55,SUM($B63:AC63)=0),1,0)</f>
        <v>0</v>
      </c>
      <c r="AE63">
        <f>IF(AND(Projections!AE51&gt;Projections!AE$55,SUM($B63:AD63)=0),1,0)</f>
        <v>0</v>
      </c>
      <c r="AF63">
        <f>IF(AND(Projections!AF51&gt;Projections!AF$55,SUM($B63:AE63)=0),1,0)</f>
        <v>0</v>
      </c>
      <c r="AG63">
        <f>IF(AND(Projections!AG51&gt;Projections!AG$55,SUM($B63:AF63)=0),1,0)</f>
        <v>0</v>
      </c>
      <c r="AH63">
        <f>IF(AND(Projections!AH51&gt;Projections!AH$55,SUM($B63:AG63)=0),1,0)</f>
        <v>0</v>
      </c>
      <c r="AI63">
        <f>IF(AND(Projections!AI51&gt;Projections!AI$55,SUM($B63:AH63)=0),1,0)</f>
        <v>0</v>
      </c>
      <c r="AJ63">
        <f>IF(AND(Projections!AJ51&gt;Projections!AJ$55,SUM($B63:AI63)=0),1,0)</f>
        <v>0</v>
      </c>
      <c r="AK63">
        <f>IF(AND(Projections!AK51&gt;Projections!AK$55,SUM($B63:AJ63)=0),1,0)</f>
        <v>0</v>
      </c>
    </row>
    <row r="64" spans="1:37" x14ac:dyDescent="0.25">
      <c r="B64" s="6" t="s">
        <v>12</v>
      </c>
      <c r="C64">
        <v>0</v>
      </c>
      <c r="D64">
        <f>IF(AND(Projections!D52&gt;Projections!D$55,SUM($B64:C64)=0),1,0)</f>
        <v>0</v>
      </c>
      <c r="E64">
        <f>IF(AND(Projections!E52&gt;Projections!E$55,SUM($B64:D64)=0),1,0)</f>
        <v>0</v>
      </c>
      <c r="F64">
        <f>IF(AND(Projections!F52&gt;Projections!F$55,SUM($B64:E64)=0),1,0)</f>
        <v>0</v>
      </c>
      <c r="G64">
        <f>IF(AND(Projections!G52&gt;Projections!G$55,SUM($B64:F64)=0),1,0)</f>
        <v>0</v>
      </c>
      <c r="H64">
        <f>IF(AND(Projections!H52&gt;Projections!H$55,SUM($B64:G64)=0),1,0)</f>
        <v>0</v>
      </c>
      <c r="I64">
        <f>IF(AND(Projections!I52&gt;Projections!I$55,SUM($B64:H64)=0),1,0)</f>
        <v>0</v>
      </c>
      <c r="J64">
        <f>IF(AND(Projections!J52&gt;Projections!J$55,SUM($B64:I64)=0),1,0)</f>
        <v>0</v>
      </c>
      <c r="K64">
        <f>IF(AND(Projections!K52&gt;Projections!K$55,SUM($B64:J64)=0),1,0)</f>
        <v>0</v>
      </c>
      <c r="L64">
        <f>IF(AND(Projections!L52&gt;Projections!L$55,SUM($B64:K64)=0),1,0)</f>
        <v>0</v>
      </c>
      <c r="M64">
        <f>IF(AND(Projections!M52&gt;Projections!M$55,SUM($B64:L64)=0),1,0)</f>
        <v>0</v>
      </c>
      <c r="N64">
        <f>IF(AND(Projections!N52&gt;Projections!N$55,SUM($B64:M64)=0),1,0)</f>
        <v>0</v>
      </c>
      <c r="O64">
        <f>IF(AND(Projections!O52&gt;Projections!O$55,SUM($B64:N64)=0),1,0)</f>
        <v>0</v>
      </c>
      <c r="P64">
        <f>IF(AND(Projections!P52&gt;Projections!P$55,SUM($B64:O64)=0),1,0)</f>
        <v>0</v>
      </c>
      <c r="Q64">
        <f>IF(AND(Projections!Q52&gt;Projections!Q$55,SUM($B64:P64)=0),1,0)</f>
        <v>0</v>
      </c>
      <c r="R64">
        <f>IF(AND(Projections!R52&gt;Projections!R$55,SUM($B64:Q64)=0),1,0)</f>
        <v>0</v>
      </c>
      <c r="S64">
        <f>IF(AND(Projections!S52&gt;Projections!S$55,SUM($B64:R64)=0),1,0)</f>
        <v>0</v>
      </c>
      <c r="T64">
        <f>IF(AND(Projections!T52&gt;Projections!T$55,SUM($B64:S64)=0),1,0)</f>
        <v>0</v>
      </c>
      <c r="U64">
        <f>IF(AND(Projections!U52&gt;Projections!U$55,SUM($B64:T64)=0),1,0)</f>
        <v>0</v>
      </c>
      <c r="V64">
        <f>IF(AND(Projections!V52&gt;Projections!V$55,SUM($B64:U64)=0),1,0)</f>
        <v>0</v>
      </c>
      <c r="W64">
        <f>IF(AND(Projections!W52&gt;Projections!W$55,SUM($B64:V64)=0),1,0)</f>
        <v>0</v>
      </c>
      <c r="X64">
        <f>IF(AND(Projections!X52&gt;Projections!X$55,SUM($B64:W64)=0),1,0)</f>
        <v>0</v>
      </c>
      <c r="Y64">
        <f>IF(AND(Projections!Y52&gt;Projections!Y$55,SUM($B64:X64)=0),1,0)</f>
        <v>0</v>
      </c>
      <c r="Z64">
        <f>IF(AND(Projections!Z52&gt;Projections!Z$55,SUM($B64:Y64)=0),1,0)</f>
        <v>0</v>
      </c>
      <c r="AA64">
        <f>IF(AND(Projections!AA52&gt;Projections!AA$55,SUM($B64:Z64)=0),1,0)</f>
        <v>0</v>
      </c>
      <c r="AB64">
        <f>IF(AND(Projections!AB52&gt;Projections!AB$55,SUM($B64:AA64)=0),1,0)</f>
        <v>0</v>
      </c>
      <c r="AC64">
        <f>IF(AND(Projections!AC52&gt;Projections!AC$55,SUM($B64:AB64)=0),1,0)</f>
        <v>0</v>
      </c>
      <c r="AD64">
        <f>IF(AND(Projections!AD52&gt;Projections!AD$55,SUM($B64:AC64)=0),1,0)</f>
        <v>0</v>
      </c>
      <c r="AE64">
        <f>IF(AND(Projections!AE52&gt;Projections!AE$55,SUM($B64:AD64)=0),1,0)</f>
        <v>0</v>
      </c>
      <c r="AF64">
        <f>IF(AND(Projections!AF52&gt;Projections!AF$55,SUM($B64:AE64)=0),1,0)</f>
        <v>0</v>
      </c>
      <c r="AG64">
        <f>IF(AND(Projections!AG52&gt;Projections!AG$55,SUM($B64:AF64)=0),1,0)</f>
        <v>0</v>
      </c>
      <c r="AH64">
        <f>IF(AND(Projections!AH52&gt;Projections!AH$55,SUM($B64:AG64)=0),1,0)</f>
        <v>0</v>
      </c>
      <c r="AI64">
        <f>IF(AND(Projections!AI52&gt;Projections!AI$55,SUM($B64:AH64)=0),1,0)</f>
        <v>0</v>
      </c>
      <c r="AJ64">
        <f>IF(AND(Projections!AJ52&gt;Projections!AJ$55,SUM($B64:AI64)=0),1,0)</f>
        <v>0</v>
      </c>
      <c r="AK64">
        <f>IF(AND(Projections!AK52&gt;Projections!AK$55,SUM($B64:AJ64)=0),1,0)</f>
        <v>0</v>
      </c>
    </row>
    <row r="65" spans="2:37" x14ac:dyDescent="0.25">
      <c r="B65" s="4" t="s">
        <v>8</v>
      </c>
      <c r="C65">
        <v>0</v>
      </c>
      <c r="D65">
        <f>IF(AND(Projections!D53&gt;Projections!D$55,SUM($B65:C65)=0),1,0)</f>
        <v>0</v>
      </c>
      <c r="E65">
        <f>IF(AND(Projections!E53&gt;Projections!E$55,SUM($B65:D65)=0),1,0)</f>
        <v>0</v>
      </c>
      <c r="F65">
        <f>IF(AND(Projections!F53&gt;Projections!F$55,SUM($B65:E65)=0),1,0)</f>
        <v>0</v>
      </c>
      <c r="G65">
        <f>IF(AND(Projections!G53&gt;Projections!G$55,SUM($B65:F65)=0),1,0)</f>
        <v>0</v>
      </c>
      <c r="H65">
        <f>IF(AND(Projections!H53&gt;Projections!H$55,SUM($B65:G65)=0),1,0)</f>
        <v>0</v>
      </c>
      <c r="I65">
        <f>IF(AND(Projections!I53&gt;Projections!I$55,SUM($B65:H65)=0),1,0)</f>
        <v>0</v>
      </c>
      <c r="J65">
        <f>IF(AND(Projections!J53&gt;Projections!J$55,SUM($B65:I65)=0),1,0)</f>
        <v>0</v>
      </c>
      <c r="K65">
        <f>IF(AND(Projections!K53&gt;Projections!K$55,SUM($B65:J65)=0),1,0)</f>
        <v>0</v>
      </c>
      <c r="L65">
        <f>IF(AND(Projections!L53&gt;Projections!L$55,SUM($B65:K65)=0),1,0)</f>
        <v>0</v>
      </c>
      <c r="M65">
        <f>IF(AND(Projections!M53&gt;Projections!M$55,SUM($B65:L65)=0),1,0)</f>
        <v>0</v>
      </c>
      <c r="N65">
        <f>IF(AND(Projections!N53&gt;Projections!N$55,SUM($B65:M65)=0),1,0)</f>
        <v>0</v>
      </c>
      <c r="O65">
        <f>IF(AND(Projections!O53&gt;Projections!O$55,SUM($B65:N65)=0),1,0)</f>
        <v>0</v>
      </c>
      <c r="P65">
        <f>IF(AND(Projections!P53&gt;Projections!P$55,SUM($B65:O65)=0),1,0)</f>
        <v>0</v>
      </c>
      <c r="Q65">
        <f>IF(AND(Projections!Q53&gt;Projections!Q$55,SUM($B65:P65)=0),1,0)</f>
        <v>0</v>
      </c>
      <c r="R65">
        <f>IF(AND(Projections!R53&gt;Projections!R$55,SUM($B65:Q65)=0),1,0)</f>
        <v>0</v>
      </c>
      <c r="S65">
        <f>IF(AND(Projections!S53&gt;Projections!S$55,SUM($B65:R65)=0),1,0)</f>
        <v>0</v>
      </c>
      <c r="T65">
        <f>IF(AND(Projections!T53&gt;Projections!T$55,SUM($B65:S65)=0),1,0)</f>
        <v>0</v>
      </c>
      <c r="U65">
        <f>IF(AND(Projections!U53&gt;Projections!U$55,SUM($B65:T65)=0),1,0)</f>
        <v>0</v>
      </c>
      <c r="V65">
        <f>IF(AND(Projections!V53&gt;Projections!V$55,SUM($B65:U65)=0),1,0)</f>
        <v>0</v>
      </c>
      <c r="W65">
        <f>IF(AND(Projections!W53&gt;Projections!W$55,SUM($B65:V65)=0),1,0)</f>
        <v>0</v>
      </c>
      <c r="X65">
        <f>IF(AND(Projections!X53&gt;Projections!X$55,SUM($B65:W65)=0),1,0)</f>
        <v>0</v>
      </c>
      <c r="Y65">
        <f>IF(AND(Projections!Y53&gt;Projections!Y$55,SUM($B65:X65)=0),1,0)</f>
        <v>0</v>
      </c>
      <c r="Z65">
        <f>IF(AND(Projections!Z53&gt;Projections!Z$55,SUM($B65:Y65)=0),1,0)</f>
        <v>0</v>
      </c>
      <c r="AA65">
        <f>IF(AND(Projections!AA53&gt;Projections!AA$55,SUM($B65:Z65)=0),1,0)</f>
        <v>0</v>
      </c>
      <c r="AB65">
        <f>IF(AND(Projections!AB53&gt;Projections!AB$55,SUM($B65:AA65)=0),1,0)</f>
        <v>0</v>
      </c>
      <c r="AC65">
        <f>IF(AND(Projections!AC53&gt;Projections!AC$55,SUM($B65:AB65)=0),1,0)</f>
        <v>0</v>
      </c>
      <c r="AD65">
        <f>IF(AND(Projections!AD53&gt;Projections!AD$55,SUM($B65:AC65)=0),1,0)</f>
        <v>0</v>
      </c>
      <c r="AE65">
        <f>IF(AND(Projections!AE53&gt;Projections!AE$55,SUM($B65:AD65)=0),1,0)</f>
        <v>0</v>
      </c>
      <c r="AF65">
        <f>IF(AND(Projections!AF53&gt;Projections!AF$55,SUM($B65:AE65)=0),1,0)</f>
        <v>0</v>
      </c>
      <c r="AG65">
        <f>IF(AND(Projections!AG53&gt;Projections!AG$55,SUM($B65:AF65)=0),1,0)</f>
        <v>0</v>
      </c>
      <c r="AH65">
        <f>IF(AND(Projections!AH53&gt;Projections!AH$55,SUM($B65:AG65)=0),1,0)</f>
        <v>0</v>
      </c>
      <c r="AI65">
        <f>IF(AND(Projections!AI53&gt;Projections!AI$55,SUM($B65:AH65)=0),1,0)</f>
        <v>0</v>
      </c>
      <c r="AJ65">
        <f>IF(AND(Projections!AJ53&gt;Projections!AJ$55,SUM($B65:AI65)=0),1,0)</f>
        <v>0</v>
      </c>
      <c r="AK65">
        <f>IF(AND(Projections!AK53&gt;Projections!AK$55,SUM($B65:AJ65)=0),1,0)</f>
        <v>0</v>
      </c>
    </row>
  </sheetData>
  <mergeCells count="2">
    <mergeCell ref="A1:J1"/>
    <mergeCell ref="A2:J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0F7D-2A0F-4926-845B-D313711764BB}">
  <dimension ref="A1:AK77"/>
  <sheetViews>
    <sheetView topLeftCell="F37" workbookViewId="0">
      <selection activeCell="AA53" sqref="AA53"/>
    </sheetView>
  </sheetViews>
  <sheetFormatPr defaultRowHeight="15" x14ac:dyDescent="0.25"/>
  <cols>
    <col min="3" max="3" width="9.85546875" bestFit="1" customWidth="1"/>
  </cols>
  <sheetData>
    <row r="1" spans="1:16" x14ac:dyDescent="0.25">
      <c r="A1" t="s">
        <v>60</v>
      </c>
      <c r="K1" t="s">
        <v>4</v>
      </c>
    </row>
    <row r="2" spans="1:16" x14ac:dyDescent="0.25">
      <c r="B2">
        <v>2016</v>
      </c>
      <c r="C2">
        <v>2030</v>
      </c>
      <c r="D2">
        <v>2040</v>
      </c>
      <c r="E2">
        <v>2050</v>
      </c>
      <c r="F2" t="s">
        <v>2</v>
      </c>
      <c r="L2">
        <v>2016</v>
      </c>
      <c r="M2">
        <v>2030</v>
      </c>
      <c r="N2">
        <v>2040</v>
      </c>
      <c r="O2">
        <v>2050</v>
      </c>
      <c r="P2" t="s">
        <v>2</v>
      </c>
    </row>
    <row r="3" spans="1:16" x14ac:dyDescent="0.25">
      <c r="A3" t="s">
        <v>61</v>
      </c>
      <c r="B3" s="14">
        <f>Data!$L$2</f>
        <v>11232.108</v>
      </c>
      <c r="C3" s="14">
        <f>FV(0.05,C$2-B$2,0,-B3)</f>
        <v>22238.805557516051</v>
      </c>
      <c r="D3" s="14">
        <f t="shared" ref="D3:E3" si="0">FV(0.05,D$2-C$2,0,-C3)</f>
        <v>36224.670878586199</v>
      </c>
      <c r="E3" s="14">
        <f t="shared" si="0"/>
        <v>59006.171750910325</v>
      </c>
      <c r="F3" s="1">
        <v>0.05</v>
      </c>
      <c r="K3" t="s">
        <v>0</v>
      </c>
      <c r="L3" s="14">
        <f>Data!N16</f>
        <v>3726.0550149999999</v>
      </c>
      <c r="M3" s="14">
        <f>FV(0.07,M$2-L$2,0,-L3)</f>
        <v>9607.7601017061188</v>
      </c>
      <c r="N3" s="14">
        <f t="shared" ref="N3:O3" si="1">FV(0.07,N$2-M$2,0,-M3)</f>
        <v>18899.918324583727</v>
      </c>
      <c r="O3" s="14">
        <f t="shared" si="1"/>
        <v>37178.999984866809</v>
      </c>
      <c r="P3" s="1">
        <v>7.0000000000000007E-2</v>
      </c>
    </row>
    <row r="4" spans="1:16" x14ac:dyDescent="0.25">
      <c r="A4" t="s">
        <v>62</v>
      </c>
      <c r="B4" s="14">
        <f>Data!$L$2</f>
        <v>11232.108</v>
      </c>
      <c r="C4" s="14">
        <f>FV(0.06,C$2-B$2,0,-B4)</f>
        <v>25394.717408660938</v>
      </c>
      <c r="D4" s="14">
        <f t="shared" ref="D4:E4" si="2">FV(0.06,D$2-C$2,0,-C4)</f>
        <v>45478.071175657169</v>
      </c>
      <c r="E4" s="14">
        <f t="shared" si="2"/>
        <v>81444.299008137634</v>
      </c>
      <c r="F4" s="1">
        <v>0.06</v>
      </c>
      <c r="K4" t="s">
        <v>3</v>
      </c>
      <c r="L4" s="14">
        <f>Data!N17</f>
        <v>3642.8766888770006</v>
      </c>
      <c r="M4" s="14">
        <f>FV(0.03,M$2-L$2,0,-L4)</f>
        <v>5510.1778485095601</v>
      </c>
      <c r="N4" s="14">
        <f t="shared" ref="N4:O4" si="3">FV(0.03,N$2-M$2,0,-M4)</f>
        <v>7405.2182637111509</v>
      </c>
      <c r="O4" s="14">
        <f t="shared" si="3"/>
        <v>9951.9941172196541</v>
      </c>
      <c r="P4" s="1">
        <v>0.03</v>
      </c>
    </row>
    <row r="5" spans="1:16" x14ac:dyDescent="0.25">
      <c r="A5" t="s">
        <v>63</v>
      </c>
      <c r="B5" s="14">
        <f>Data!$L$2</f>
        <v>11232.108</v>
      </c>
      <c r="C5" s="14">
        <f>FV(0.07,C$2-B$2,0,-B5)</f>
        <v>28962.374056748627</v>
      </c>
      <c r="D5" s="14">
        <f t="shared" ref="D5:E5" si="4">FV(0.07,D$2-C$2,0,-C5)</f>
        <v>56973.373436061163</v>
      </c>
      <c r="E5" s="14">
        <f t="shared" si="4"/>
        <v>112075.248884113</v>
      </c>
      <c r="F5" s="1">
        <v>7.0000000000000007E-2</v>
      </c>
      <c r="P5" s="1"/>
    </row>
    <row r="6" spans="1:16" x14ac:dyDescent="0.25">
      <c r="A6" t="s">
        <v>64</v>
      </c>
      <c r="B6" s="14">
        <f>Data!$L$2</f>
        <v>11232.108</v>
      </c>
      <c r="C6" s="14">
        <f>FV(0.06,C$2-B$2,0,-B6)</f>
        <v>25394.717408660938</v>
      </c>
      <c r="D6" s="14">
        <f>FV(0.05,D$2-C$2,0,-C6)</f>
        <v>41365.318735499357</v>
      </c>
      <c r="E6" s="14">
        <f>FV(0.04,E$2-D$2,0,-D6)</f>
        <v>61230.776652048648</v>
      </c>
      <c r="F6" t="s">
        <v>1</v>
      </c>
    </row>
    <row r="7" spans="1:16" x14ac:dyDescent="0.25">
      <c r="A7" t="s">
        <v>65</v>
      </c>
      <c r="B7" s="14">
        <f>Data!$L$2</f>
        <v>11232.108</v>
      </c>
      <c r="C7" s="14">
        <f>FV(0.04,C$2-B$2,0,-B7)</f>
        <v>19450.376880531043</v>
      </c>
      <c r="D7" s="14">
        <f t="shared" ref="D7:E7" si="5">FV(0.04,D$2-C$2,0,-C7)</f>
        <v>28791.309216913975</v>
      </c>
      <c r="E7" s="14">
        <f t="shared" si="5"/>
        <v>42618.170923653772</v>
      </c>
      <c r="F7" s="1">
        <v>0.04</v>
      </c>
    </row>
    <row r="8" spans="1:16" x14ac:dyDescent="0.25">
      <c r="A8" t="s">
        <v>66</v>
      </c>
      <c r="B8" s="14">
        <f>Data!$L$2</f>
        <v>11232.108</v>
      </c>
      <c r="C8" s="14">
        <f>FV(0.05,C$2-B$2,0,-B8)</f>
        <v>22238.805557516051</v>
      </c>
      <c r="D8" s="14">
        <f>FV(0.04,D$2-C$2,0,-C8)</f>
        <v>32918.864829923456</v>
      </c>
      <c r="E8" s="14">
        <f>FV(0.03,E$2-D$2,0,-D8)</f>
        <v>44240.20163434928</v>
      </c>
      <c r="F8" t="s">
        <v>8</v>
      </c>
    </row>
    <row r="9" spans="1:16" x14ac:dyDescent="0.25">
      <c r="A9" t="s">
        <v>67</v>
      </c>
      <c r="B9" s="14">
        <f>Data!$L$4</f>
        <v>18624.45</v>
      </c>
      <c r="C9" s="14">
        <f>FV(0.02,C$2-B$2,0,-B9)</f>
        <v>24574.566248726311</v>
      </c>
      <c r="D9" s="14">
        <f>FV(0.02,D$2-C$2,0,-C9)</f>
        <v>29956.259130988863</v>
      </c>
      <c r="E9" s="14">
        <f>FV(0.02,E$2-D$2,0,-D9)</f>
        <v>36516.512724592416</v>
      </c>
      <c r="F9" s="1">
        <v>0.02</v>
      </c>
      <c r="P9" s="1"/>
    </row>
    <row r="10" spans="1:16" x14ac:dyDescent="0.25">
      <c r="A10" t="s">
        <v>68</v>
      </c>
      <c r="B10" s="14">
        <f>Data!$L$4</f>
        <v>18624.45</v>
      </c>
      <c r="C10" s="14">
        <f>FV(0.03,C$2-B$2,0,-B10)</f>
        <v>28171.151701077772</v>
      </c>
      <c r="D10" s="14">
        <f>FV(0.03,D$2-C$2,0,-C10)</f>
        <v>37859.672196066436</v>
      </c>
      <c r="E10" s="14">
        <f>FV(0.03,E$2-D$2,0,-D10)</f>
        <v>50880.23358089292</v>
      </c>
      <c r="F10" s="1">
        <v>0.03</v>
      </c>
      <c r="P10" s="1"/>
    </row>
    <row r="12" spans="1:16" x14ac:dyDescent="0.25">
      <c r="A12" t="s">
        <v>69</v>
      </c>
    </row>
    <row r="13" spans="1:16" x14ac:dyDescent="0.25">
      <c r="B13">
        <v>2016</v>
      </c>
      <c r="C13">
        <v>2030</v>
      </c>
      <c r="D13">
        <v>2040</v>
      </c>
      <c r="E13">
        <v>2050</v>
      </c>
      <c r="F13" t="s">
        <v>2</v>
      </c>
    </row>
    <row r="14" spans="1:16" x14ac:dyDescent="0.25">
      <c r="A14" t="s">
        <v>61</v>
      </c>
      <c r="B14" s="14">
        <f>Data!$L$3</f>
        <v>21286.181</v>
      </c>
      <c r="C14" s="14">
        <f>FV(0.05,C$13-B$13,0,-B14)</f>
        <v>42145.182393286508</v>
      </c>
      <c r="D14" s="14">
        <f t="shared" ref="D14:E14" si="6">FV(0.05,D$13-C$13,0,-C14)</f>
        <v>68650.061144979627</v>
      </c>
      <c r="E14" s="14">
        <f t="shared" si="6"/>
        <v>111823.71572700013</v>
      </c>
      <c r="F14" s="1">
        <v>0.05</v>
      </c>
    </row>
    <row r="15" spans="1:16" x14ac:dyDescent="0.25">
      <c r="A15" t="s">
        <v>62</v>
      </c>
      <c r="B15" s="14">
        <f>Data!$L$3</f>
        <v>21286.181</v>
      </c>
      <c r="C15" s="14">
        <f>FV(0.06,C$13-B$13,0,-B15)</f>
        <v>48126.010825804711</v>
      </c>
      <c r="D15" s="14">
        <f t="shared" ref="D15:E15" si="7">FV(0.06,D$13-C$13,0,-C15)</f>
        <v>86186.355631188853</v>
      </c>
      <c r="E15" s="14">
        <f t="shared" si="7"/>
        <v>154346.63645553784</v>
      </c>
      <c r="F15" s="1">
        <v>0.06</v>
      </c>
    </row>
    <row r="16" spans="1:16" x14ac:dyDescent="0.25">
      <c r="A16" t="s">
        <v>63</v>
      </c>
      <c r="B16" s="14">
        <f>Data!$L$3</f>
        <v>21286.181</v>
      </c>
      <c r="C16" s="14">
        <f>FV(0.07,C$13-B$13,0,-B16)</f>
        <v>54887.144635864926</v>
      </c>
      <c r="D16" s="14">
        <f t="shared" ref="D16:E16" si="8">FV(0.07,D$13-C$13,0,-C16)</f>
        <v>107971.32106819039</v>
      </c>
      <c r="E16" s="14">
        <f t="shared" si="8"/>
        <v>212395.93078763818</v>
      </c>
      <c r="F16" s="1">
        <v>7.0000000000000007E-2</v>
      </c>
    </row>
    <row r="17" spans="1:6" x14ac:dyDescent="0.25">
      <c r="A17" t="s">
        <v>64</v>
      </c>
      <c r="B17" s="14">
        <f>Data!$L$3</f>
        <v>21286.181</v>
      </c>
      <c r="C17" s="14">
        <f>FV(0.06,C$13-B$13,0,-B17)</f>
        <v>48126.010825804711</v>
      </c>
      <c r="D17" s="14">
        <f t="shared" ref="D17" si="9">FV(0.05,D$13-C$13,0,-C17)</f>
        <v>78392.200442386282</v>
      </c>
      <c r="E17" s="14">
        <f>FV(0.04,E$13-D$13,0,-D17)</f>
        <v>116039.60668701562</v>
      </c>
      <c r="F17" t="s">
        <v>1</v>
      </c>
    </row>
    <row r="18" spans="1:6" x14ac:dyDescent="0.25">
      <c r="A18" t="s">
        <v>65</v>
      </c>
      <c r="B18" s="14">
        <f>Data!$L$3</f>
        <v>21286.181</v>
      </c>
      <c r="C18" s="14">
        <f>FV(0.04,C$13-B$13,0,-B18)</f>
        <v>36860.778297110315</v>
      </c>
      <c r="D18" s="14">
        <f t="shared" ref="D18:E18" si="10">FV(0.04,D$13-C$13,0,-C18)</f>
        <v>54562.956411939696</v>
      </c>
      <c r="E18" s="14">
        <f t="shared" si="10"/>
        <v>80766.50439702248</v>
      </c>
      <c r="F18" s="1">
        <v>0.04</v>
      </c>
    </row>
    <row r="19" spans="1:6" x14ac:dyDescent="0.25">
      <c r="A19" t="s">
        <v>66</v>
      </c>
      <c r="B19" s="14">
        <f>Data!$L$3</f>
        <v>21286.181</v>
      </c>
      <c r="C19" s="14">
        <f>FV(0.05,C$13-B$13,0,-B19)</f>
        <v>42145.182393286508</v>
      </c>
      <c r="D19" s="14">
        <f>FV(0.04,D$13-C$13,0,-C19)</f>
        <v>62385.165374503595</v>
      </c>
      <c r="E19" s="14">
        <f>FV(0.03,E$13-D$13,0,-D19)</f>
        <v>83840.445574887141</v>
      </c>
      <c r="F19" t="s">
        <v>8</v>
      </c>
    </row>
    <row r="20" spans="1:6" x14ac:dyDescent="0.25">
      <c r="A20" t="s">
        <v>67</v>
      </c>
      <c r="B20" s="14">
        <f>Data!$L$5</f>
        <v>18624.45</v>
      </c>
      <c r="C20" s="14">
        <f>FV(0.02,C$13-B$13,0,-B20)</f>
        <v>24574.566248726311</v>
      </c>
      <c r="D20" s="14">
        <f t="shared" ref="D20:E20" si="11">FV(0.02,D$13-C$13,0,-C20)</f>
        <v>29956.259130988863</v>
      </c>
      <c r="E20" s="14">
        <f t="shared" si="11"/>
        <v>36516.512724592416</v>
      </c>
      <c r="F20" s="1">
        <v>0.02</v>
      </c>
    </row>
    <row r="21" spans="1:6" x14ac:dyDescent="0.25">
      <c r="A21" t="s">
        <v>68</v>
      </c>
      <c r="B21" s="14">
        <f>Data!$L$5</f>
        <v>18624.45</v>
      </c>
      <c r="C21" s="14">
        <f>FV(0.03,C$13-B$13,0,-B21)</f>
        <v>28171.151701077772</v>
      </c>
      <c r="D21" s="14">
        <f t="shared" ref="D21:E21" si="12">FV(0.03,D$13-C$13,0,-C21)</f>
        <v>37859.672196066436</v>
      </c>
      <c r="E21" s="14">
        <f t="shared" si="12"/>
        <v>50880.23358089292</v>
      </c>
      <c r="F21" s="1">
        <v>0.03</v>
      </c>
    </row>
    <row r="23" spans="1:6" x14ac:dyDescent="0.25">
      <c r="A23" t="s">
        <v>70</v>
      </c>
    </row>
    <row r="24" spans="1:6" x14ac:dyDescent="0.25">
      <c r="B24">
        <v>2016</v>
      </c>
      <c r="C24">
        <v>2030</v>
      </c>
      <c r="D24">
        <v>2040</v>
      </c>
      <c r="E24">
        <v>2050</v>
      </c>
      <c r="F24" t="s">
        <v>2</v>
      </c>
    </row>
    <row r="25" spans="1:6" x14ac:dyDescent="0.25">
      <c r="A25" t="s">
        <v>61</v>
      </c>
      <c r="B25" s="14">
        <f>Data!$L$6</f>
        <v>15394.538</v>
      </c>
      <c r="C25" s="14">
        <f>FV(0.05,C$24-B$24,0,-B25)</f>
        <v>30480.13224497058</v>
      </c>
      <c r="D25" s="14">
        <f t="shared" ref="D25:E25" si="13">FV(0.05,D$24-C$24,0,-C25)</f>
        <v>49648.923637298416</v>
      </c>
      <c r="E25" s="14">
        <f t="shared" si="13"/>
        <v>80872.864938078899</v>
      </c>
      <c r="F25" s="1">
        <v>0.05</v>
      </c>
    </row>
    <row r="26" spans="1:6" x14ac:dyDescent="0.25">
      <c r="A26" t="s">
        <v>62</v>
      </c>
      <c r="B26" s="14">
        <f>Data!$L$6</f>
        <v>15394.538</v>
      </c>
      <c r="C26" s="14">
        <f>FV(0.06,C$24-B$24,0,-B26)</f>
        <v>34805.571861211836</v>
      </c>
      <c r="D26" s="14">
        <f t="shared" ref="D26:E26" si="14">FV(0.06,D$24-C$24,0,-C26)</f>
        <v>62331.47819450801</v>
      </c>
      <c r="E26" s="14">
        <f t="shared" si="14"/>
        <v>111626.18414674584</v>
      </c>
      <c r="F26" s="1">
        <v>0.06</v>
      </c>
    </row>
    <row r="27" spans="1:6" x14ac:dyDescent="0.25">
      <c r="A27" t="s">
        <v>63</v>
      </c>
      <c r="B27" s="14">
        <f>Data!$L$6</f>
        <v>15394.538</v>
      </c>
      <c r="C27" s="14">
        <f>FV(0.07,C$24-B$24,0,-B27)</f>
        <v>39695.341959570804</v>
      </c>
      <c r="D27" s="14">
        <f t="shared" ref="D27:E27" si="15">FV(0.07,D$24-C$24,0,-C27)</f>
        <v>78086.745813843154</v>
      </c>
      <c r="E27" s="14">
        <f t="shared" si="15"/>
        <v>153608.44801402686</v>
      </c>
      <c r="F27" s="1">
        <v>7.0000000000000007E-2</v>
      </c>
    </row>
    <row r="28" spans="1:6" x14ac:dyDescent="0.25">
      <c r="A28" t="s">
        <v>64</v>
      </c>
      <c r="B28" s="14">
        <f>Data!$L$6</f>
        <v>15394.538</v>
      </c>
      <c r="C28" s="14">
        <f>FV(0.06,C$24-B$24,0,-B28)</f>
        <v>34805.571861211836</v>
      </c>
      <c r="D28" s="14">
        <f t="shared" ref="D28" si="16">FV(0.05,D$24-C$24,0,-C28)</f>
        <v>56694.608986644074</v>
      </c>
      <c r="E28" s="14">
        <f>FV(0.04,E$24-D$24,0,-D28)</f>
        <v>83921.870938160107</v>
      </c>
      <c r="F28" t="s">
        <v>1</v>
      </c>
    </row>
    <row r="29" spans="1:6" x14ac:dyDescent="0.25">
      <c r="A29" t="s">
        <v>65</v>
      </c>
      <c r="B29" s="14">
        <f>Data!$L$6</f>
        <v>15394.538</v>
      </c>
      <c r="C29" s="14">
        <f>FV(0.04,C$24-B$24,0,-B29)</f>
        <v>26658.358876326383</v>
      </c>
      <c r="D29" s="14">
        <f t="shared" ref="D29:E29" si="17">FV(0.04,D$24-C$24,0,-C29)</f>
        <v>39460.883371984353</v>
      </c>
      <c r="E29" s="14">
        <f t="shared" si="17"/>
        <v>58411.747089209173</v>
      </c>
      <c r="F29" s="1">
        <v>0.04</v>
      </c>
    </row>
    <row r="30" spans="1:6" x14ac:dyDescent="0.25">
      <c r="A30" t="s">
        <v>66</v>
      </c>
      <c r="B30" s="14">
        <f>Data!$L$6</f>
        <v>15394.538</v>
      </c>
      <c r="C30" s="14">
        <f>FV(0.05,C$24-B$24,0,-B30)</f>
        <v>30480.13224497058</v>
      </c>
      <c r="D30" s="14">
        <f>FV(0.04,D$24-C$24,0,-C30)</f>
        <v>45118.041559173056</v>
      </c>
      <c r="E30" s="14">
        <f>FV(0.03,E$24-D$24,0,-D30)</f>
        <v>60634.875055301469</v>
      </c>
      <c r="F30" t="s">
        <v>8</v>
      </c>
    </row>
    <row r="31" spans="1:6" x14ac:dyDescent="0.25">
      <c r="A31" t="s">
        <v>67</v>
      </c>
      <c r="B31" s="14">
        <f>Data!$L$7</f>
        <v>57607.612999999998</v>
      </c>
      <c r="C31" s="14">
        <f>FV(0.02,C$24-B$24,0,-B31)</f>
        <v>76012.021944244625</v>
      </c>
      <c r="D31" s="14">
        <f t="shared" ref="D31:E31" si="18">FV(0.02,D$24-C$24,0,-C31)</f>
        <v>92658.230602553231</v>
      </c>
      <c r="E31" s="14">
        <f t="shared" si="18"/>
        <v>112949.86607109982</v>
      </c>
      <c r="F31" s="1">
        <v>0.02</v>
      </c>
    </row>
    <row r="32" spans="1:6" x14ac:dyDescent="0.25">
      <c r="A32" t="s">
        <v>68</v>
      </c>
      <c r="B32" s="14">
        <f>Data!$L$7</f>
        <v>57607.612999999998</v>
      </c>
      <c r="C32" s="14">
        <f>FV(0.03,C$24-B$24,0,-B32)</f>
        <v>87136.683497229707</v>
      </c>
      <c r="D32" s="14">
        <f t="shared" ref="D32:E32" si="19">FV(0.03,D$24-C$24,0,-C32)</f>
        <v>117104.41619365163</v>
      </c>
      <c r="E32" s="14">
        <f t="shared" si="19"/>
        <v>157378.54301617944</v>
      </c>
      <c r="F32" s="1">
        <v>0.03</v>
      </c>
    </row>
    <row r="34" spans="1:37" x14ac:dyDescent="0.25">
      <c r="A34" t="s">
        <v>71</v>
      </c>
    </row>
    <row r="35" spans="1:37" x14ac:dyDescent="0.25">
      <c r="B35">
        <v>2016</v>
      </c>
      <c r="C35">
        <v>2030</v>
      </c>
      <c r="D35">
        <v>2040</v>
      </c>
      <c r="E35">
        <v>2050</v>
      </c>
      <c r="F35" t="s">
        <v>2</v>
      </c>
    </row>
    <row r="36" spans="1:37" x14ac:dyDescent="0.25">
      <c r="A36" t="s">
        <v>61</v>
      </c>
      <c r="B36" s="14">
        <f>Data!L$8</f>
        <v>8123.2560000000003</v>
      </c>
      <c r="C36" s="14">
        <f>FV(0.05,C$35-B$35,0,-B36)</f>
        <v>16083.491244735682</v>
      </c>
      <c r="D36" s="14">
        <f t="shared" ref="D36:E36" si="20">FV(0.05,D$35-C$35,0,-C36)</f>
        <v>26198.312468371976</v>
      </c>
      <c r="E36" s="14">
        <f t="shared" si="20"/>
        <v>42674.290410367561</v>
      </c>
      <c r="F36" s="1">
        <v>0.05</v>
      </c>
    </row>
    <row r="37" spans="1:37" x14ac:dyDescent="0.25">
      <c r="A37" t="s">
        <v>62</v>
      </c>
      <c r="B37" s="14">
        <f>Data!L$8</f>
        <v>8123.2560000000003</v>
      </c>
      <c r="C37" s="14">
        <f>FV(0.06,C$35-B$35,0,-B37)</f>
        <v>18365.901624005877</v>
      </c>
      <c r="D37" s="14">
        <f t="shared" ref="D37:E37" si="21">FV(0.06,D$35-C$35,0,-C37)</f>
        <v>32890.5326182836</v>
      </c>
      <c r="E37" s="14">
        <f t="shared" si="21"/>
        <v>58901.934577520806</v>
      </c>
      <c r="F37" s="1">
        <v>0.06</v>
      </c>
    </row>
    <row r="38" spans="1:37" x14ac:dyDescent="0.25">
      <c r="A38" t="s">
        <v>63</v>
      </c>
      <c r="B38" s="14">
        <f>Data!L$8</f>
        <v>8123.2560000000003</v>
      </c>
      <c r="C38" s="14">
        <f>FV(0.07,C$35-B$35,0,-B38)</f>
        <v>20946.093006827181</v>
      </c>
      <c r="D38" s="14">
        <f t="shared" ref="D38:E38" si="22">FV(0.07,D$35-C$35,0,-C38)</f>
        <v>41204.135288293568</v>
      </c>
      <c r="E38" s="14">
        <f t="shared" si="22"/>
        <v>81054.770658309571</v>
      </c>
      <c r="F38" s="1">
        <v>7.0000000000000007E-2</v>
      </c>
    </row>
    <row r="39" spans="1:37" x14ac:dyDescent="0.25">
      <c r="A39" t="s">
        <v>64</v>
      </c>
      <c r="B39" s="14">
        <f>Data!L$8</f>
        <v>8123.2560000000003</v>
      </c>
      <c r="C39" s="14">
        <f>FV(0.06,C$35-B$35,0,-B39)</f>
        <v>18365.901624005877</v>
      </c>
      <c r="D39" s="14">
        <f t="shared" ref="D39" si="23">FV(0.05,D$35-C$35,0,-C39)</f>
        <v>29916.118471266262</v>
      </c>
      <c r="E39" s="14">
        <f>FV(0.04,E$35-D$35,0,-D39)</f>
        <v>44283.16339403201</v>
      </c>
      <c r="F39" t="s">
        <v>1</v>
      </c>
    </row>
    <row r="40" spans="1:37" x14ac:dyDescent="0.25">
      <c r="A40" t="s">
        <v>65</v>
      </c>
      <c r="B40" s="14">
        <f>Data!L$8</f>
        <v>8123.2560000000003</v>
      </c>
      <c r="C40" s="14">
        <f>FV(0.04,C$35-B$35,0,-B40)</f>
        <v>14066.851093048168</v>
      </c>
      <c r="D40" s="14">
        <f t="shared" ref="D40:E40" si="24">FV(0.04,D$35-C$35,0,-C40)</f>
        <v>20822.375937281919</v>
      </c>
      <c r="E40" s="14">
        <f t="shared" si="24"/>
        <v>30822.20297958282</v>
      </c>
    </row>
    <row r="41" spans="1:37" x14ac:dyDescent="0.25">
      <c r="A41" t="s">
        <v>66</v>
      </c>
      <c r="B41" s="14">
        <f>Data!L$8</f>
        <v>8123.2560000000003</v>
      </c>
      <c r="C41" s="14">
        <f>FV(0.05,C$35-B$35,0,-B41)</f>
        <v>16083.491244735682</v>
      </c>
      <c r="D41" s="14">
        <f>FV(0.04,D$35-C$35,0,-C41)</f>
        <v>23807.495996554226</v>
      </c>
      <c r="E41" s="14">
        <f>FV(0.03,E$35-D$35,0,-D41)</f>
        <v>31995.283820938828</v>
      </c>
    </row>
    <row r="42" spans="1:37" x14ac:dyDescent="0.25">
      <c r="A42" t="s">
        <v>67</v>
      </c>
      <c r="B42" s="14">
        <f>Data!L$9</f>
        <v>57607.612999999998</v>
      </c>
      <c r="C42" s="14">
        <f>FV(0.02,C$35-B$35,0,-B42)</f>
        <v>76012.021944244625</v>
      </c>
      <c r="D42" s="14">
        <f t="shared" ref="D42:E42" si="25">FV(0.02,D$35-C$35,0,-C42)</f>
        <v>92658.230602553231</v>
      </c>
      <c r="E42" s="14">
        <f t="shared" si="25"/>
        <v>112949.86607109982</v>
      </c>
      <c r="F42" s="1">
        <v>0.02</v>
      </c>
    </row>
    <row r="43" spans="1:37" x14ac:dyDescent="0.25">
      <c r="A43" t="s">
        <v>68</v>
      </c>
      <c r="B43" s="14">
        <f>Data!L$9</f>
        <v>57607.612999999998</v>
      </c>
      <c r="C43" s="14">
        <f>FV(0.03,C$35-B$35,0,-B43)</f>
        <v>87136.683497229707</v>
      </c>
      <c r="D43" s="14">
        <f t="shared" ref="D43:E43" si="26">FV(0.03,D$35-C$35,0,-C43)</f>
        <v>117104.41619365163</v>
      </c>
      <c r="E43" s="14">
        <f t="shared" si="26"/>
        <v>157378.54301617944</v>
      </c>
      <c r="F43" s="1">
        <v>0.03</v>
      </c>
    </row>
    <row r="46" spans="1:37" x14ac:dyDescent="0.25">
      <c r="B46" t="s">
        <v>6</v>
      </c>
    </row>
    <row r="47" spans="1:37" s="5" customFormat="1" x14ac:dyDescent="0.25">
      <c r="A47" t="s">
        <v>2</v>
      </c>
      <c r="C47" s="5">
        <v>2016</v>
      </c>
      <c r="D47" s="5">
        <f t="shared" ref="D47:AK47" si="27">C47+1</f>
        <v>2017</v>
      </c>
      <c r="E47" s="5">
        <f t="shared" si="27"/>
        <v>2018</v>
      </c>
      <c r="F47" s="5">
        <f t="shared" si="27"/>
        <v>2019</v>
      </c>
      <c r="G47" s="5">
        <f t="shared" si="27"/>
        <v>2020</v>
      </c>
      <c r="H47" s="5">
        <f t="shared" si="27"/>
        <v>2021</v>
      </c>
      <c r="I47" s="5">
        <f t="shared" si="27"/>
        <v>2022</v>
      </c>
      <c r="J47" s="5">
        <f t="shared" si="27"/>
        <v>2023</v>
      </c>
      <c r="K47" s="5">
        <f t="shared" si="27"/>
        <v>2024</v>
      </c>
      <c r="L47" s="5">
        <f t="shared" si="27"/>
        <v>2025</v>
      </c>
      <c r="M47" s="5">
        <f t="shared" si="27"/>
        <v>2026</v>
      </c>
      <c r="N47" s="5">
        <f t="shared" si="27"/>
        <v>2027</v>
      </c>
      <c r="O47" s="5">
        <f t="shared" si="27"/>
        <v>2028</v>
      </c>
      <c r="P47" s="5">
        <f t="shared" si="27"/>
        <v>2029</v>
      </c>
      <c r="Q47" s="5">
        <f t="shared" si="27"/>
        <v>2030</v>
      </c>
      <c r="R47" s="5">
        <f t="shared" si="27"/>
        <v>2031</v>
      </c>
      <c r="S47" s="5">
        <f t="shared" si="27"/>
        <v>2032</v>
      </c>
      <c r="T47" s="5">
        <f t="shared" si="27"/>
        <v>2033</v>
      </c>
      <c r="U47" s="5">
        <f t="shared" si="27"/>
        <v>2034</v>
      </c>
      <c r="V47" s="5">
        <f t="shared" si="27"/>
        <v>2035</v>
      </c>
      <c r="W47" s="5">
        <f t="shared" si="27"/>
        <v>2036</v>
      </c>
      <c r="X47" s="5">
        <f t="shared" si="27"/>
        <v>2037</v>
      </c>
      <c r="Y47" s="5">
        <f t="shared" si="27"/>
        <v>2038</v>
      </c>
      <c r="Z47" s="5">
        <f t="shared" si="27"/>
        <v>2039</v>
      </c>
      <c r="AA47" s="5">
        <f t="shared" si="27"/>
        <v>2040</v>
      </c>
      <c r="AB47" s="5">
        <f t="shared" si="27"/>
        <v>2041</v>
      </c>
      <c r="AC47" s="5">
        <f t="shared" si="27"/>
        <v>2042</v>
      </c>
      <c r="AD47" s="5">
        <f t="shared" si="27"/>
        <v>2043</v>
      </c>
      <c r="AE47" s="5">
        <f t="shared" si="27"/>
        <v>2044</v>
      </c>
      <c r="AF47" s="5">
        <f t="shared" si="27"/>
        <v>2045</v>
      </c>
      <c r="AG47" s="5">
        <f t="shared" si="27"/>
        <v>2046</v>
      </c>
      <c r="AH47" s="5">
        <f t="shared" si="27"/>
        <v>2047</v>
      </c>
      <c r="AI47" s="5">
        <f t="shared" si="27"/>
        <v>2048</v>
      </c>
      <c r="AJ47" s="5">
        <f t="shared" si="27"/>
        <v>2049</v>
      </c>
      <c r="AK47" s="5">
        <f t="shared" si="27"/>
        <v>2050</v>
      </c>
    </row>
    <row r="48" spans="1:37" x14ac:dyDescent="0.25">
      <c r="A48" s="1">
        <v>0.05</v>
      </c>
      <c r="B48" t="s">
        <v>72</v>
      </c>
      <c r="C48" s="2">
        <f>Data!L$2</f>
        <v>11232.108</v>
      </c>
      <c r="D48">
        <f t="shared" ref="D48:AK48" si="28">C48+C48*0.05</f>
        <v>11793.713400000001</v>
      </c>
      <c r="E48">
        <f t="shared" si="28"/>
        <v>12383.399070000001</v>
      </c>
      <c r="F48">
        <f t="shared" si="28"/>
        <v>13002.569023500002</v>
      </c>
      <c r="G48">
        <f t="shared" si="28"/>
        <v>13652.697474675002</v>
      </c>
      <c r="H48">
        <f t="shared" si="28"/>
        <v>14335.332348408752</v>
      </c>
      <c r="I48">
        <f t="shared" si="28"/>
        <v>15052.098965829189</v>
      </c>
      <c r="J48">
        <f t="shared" si="28"/>
        <v>15804.703914120648</v>
      </c>
      <c r="K48">
        <f t="shared" si="28"/>
        <v>16594.939109826679</v>
      </c>
      <c r="L48">
        <f t="shared" si="28"/>
        <v>17424.686065318012</v>
      </c>
      <c r="M48">
        <f t="shared" si="28"/>
        <v>18295.920368583913</v>
      </c>
      <c r="N48">
        <f t="shared" si="28"/>
        <v>19210.716387013108</v>
      </c>
      <c r="O48">
        <f t="shared" si="28"/>
        <v>20171.252206363763</v>
      </c>
      <c r="P48">
        <f t="shared" si="28"/>
        <v>21179.814816681952</v>
      </c>
      <c r="Q48">
        <f t="shared" si="28"/>
        <v>22238.805557516051</v>
      </c>
      <c r="R48">
        <f t="shared" si="28"/>
        <v>23350.745835391852</v>
      </c>
      <c r="S48">
        <f t="shared" si="28"/>
        <v>24518.283127161445</v>
      </c>
      <c r="T48">
        <f t="shared" si="28"/>
        <v>25744.197283519516</v>
      </c>
      <c r="U48">
        <f t="shared" si="28"/>
        <v>27031.407147695492</v>
      </c>
      <c r="V48">
        <f t="shared" si="28"/>
        <v>28382.977505080267</v>
      </c>
      <c r="W48">
        <f t="shared" si="28"/>
        <v>29802.126380334281</v>
      </c>
      <c r="X48">
        <f t="shared" si="28"/>
        <v>31292.232699350996</v>
      </c>
      <c r="Y48">
        <f t="shared" si="28"/>
        <v>32856.844334318543</v>
      </c>
      <c r="Z48">
        <f t="shared" si="28"/>
        <v>34499.686551034472</v>
      </c>
      <c r="AA48">
        <f t="shared" si="28"/>
        <v>36224.670878586199</v>
      </c>
      <c r="AB48">
        <f t="shared" si="28"/>
        <v>38035.904422515508</v>
      </c>
      <c r="AC48">
        <f t="shared" si="28"/>
        <v>39937.699643641281</v>
      </c>
      <c r="AD48">
        <f t="shared" si="28"/>
        <v>41934.584625823343</v>
      </c>
      <c r="AE48">
        <f t="shared" si="28"/>
        <v>44031.31385711451</v>
      </c>
      <c r="AF48">
        <f t="shared" si="28"/>
        <v>46232.879549970239</v>
      </c>
      <c r="AG48">
        <f t="shared" si="28"/>
        <v>48544.523527468751</v>
      </c>
      <c r="AH48">
        <f t="shared" si="28"/>
        <v>50971.749703842186</v>
      </c>
      <c r="AI48">
        <f t="shared" si="28"/>
        <v>53520.337189034297</v>
      </c>
      <c r="AJ48">
        <f t="shared" si="28"/>
        <v>56196.354048486013</v>
      </c>
      <c r="AK48">
        <f t="shared" si="28"/>
        <v>59006.171750910311</v>
      </c>
    </row>
    <row r="49" spans="1:37" x14ac:dyDescent="0.25">
      <c r="A49" s="1">
        <v>0.06</v>
      </c>
      <c r="B49" t="s">
        <v>73</v>
      </c>
      <c r="C49" s="2">
        <f>Data!L$2</f>
        <v>11232.108</v>
      </c>
      <c r="D49">
        <f t="shared" ref="D49:AK49" si="29">C49+C49*0.06</f>
        <v>11906.03448</v>
      </c>
      <c r="E49">
        <f t="shared" si="29"/>
        <v>12620.396548799999</v>
      </c>
      <c r="F49">
        <f t="shared" si="29"/>
        <v>13377.620341727999</v>
      </c>
      <c r="G49">
        <f t="shared" si="29"/>
        <v>14180.277562231679</v>
      </c>
      <c r="H49">
        <f t="shared" si="29"/>
        <v>15031.094215965579</v>
      </c>
      <c r="I49">
        <f t="shared" si="29"/>
        <v>15932.959868923514</v>
      </c>
      <c r="J49">
        <f t="shared" si="29"/>
        <v>16888.937461058926</v>
      </c>
      <c r="K49">
        <f t="shared" si="29"/>
        <v>17902.27370872246</v>
      </c>
      <c r="L49">
        <f t="shared" si="29"/>
        <v>18976.410131245808</v>
      </c>
      <c r="M49">
        <f t="shared" si="29"/>
        <v>20114.994739120557</v>
      </c>
      <c r="N49">
        <f t="shared" si="29"/>
        <v>21321.894423467791</v>
      </c>
      <c r="O49">
        <f t="shared" si="29"/>
        <v>22601.208088875857</v>
      </c>
      <c r="P49">
        <f t="shared" si="29"/>
        <v>23957.280574208409</v>
      </c>
      <c r="Q49">
        <f t="shared" si="29"/>
        <v>25394.717408660912</v>
      </c>
      <c r="R49">
        <f t="shared" si="29"/>
        <v>26918.400453180566</v>
      </c>
      <c r="S49">
        <f t="shared" si="29"/>
        <v>28533.504480371401</v>
      </c>
      <c r="T49">
        <f t="shared" si="29"/>
        <v>30245.514749193684</v>
      </c>
      <c r="U49">
        <f t="shared" si="29"/>
        <v>32060.245634145303</v>
      </c>
      <c r="V49">
        <f t="shared" si="29"/>
        <v>33983.860372194024</v>
      </c>
      <c r="W49">
        <f t="shared" si="29"/>
        <v>36022.891994525664</v>
      </c>
      <c r="X49">
        <f t="shared" si="29"/>
        <v>38184.265514197206</v>
      </c>
      <c r="Y49">
        <f t="shared" si="29"/>
        <v>40475.321445049041</v>
      </c>
      <c r="Z49">
        <f t="shared" si="29"/>
        <v>42903.840731751981</v>
      </c>
      <c r="AA49">
        <f t="shared" si="29"/>
        <v>45478.071175657096</v>
      </c>
      <c r="AB49">
        <f t="shared" si="29"/>
        <v>48206.755446196519</v>
      </c>
      <c r="AC49">
        <f t="shared" si="29"/>
        <v>51099.160772968309</v>
      </c>
      <c r="AD49">
        <f t="shared" si="29"/>
        <v>54165.110419346405</v>
      </c>
      <c r="AE49">
        <f t="shared" si="29"/>
        <v>57415.017044507193</v>
      </c>
      <c r="AF49">
        <f t="shared" si="29"/>
        <v>60859.918067177627</v>
      </c>
      <c r="AG49">
        <f t="shared" si="29"/>
        <v>64511.513151208281</v>
      </c>
      <c r="AH49">
        <f t="shared" si="29"/>
        <v>68382.203940280771</v>
      </c>
      <c r="AI49">
        <f t="shared" si="29"/>
        <v>72485.136176697619</v>
      </c>
      <c r="AJ49">
        <f t="shared" si="29"/>
        <v>76834.244347299478</v>
      </c>
      <c r="AK49">
        <f t="shared" si="29"/>
        <v>81444.299008137445</v>
      </c>
    </row>
    <row r="50" spans="1:37" x14ac:dyDescent="0.25">
      <c r="A50" s="1">
        <v>7.0000000000000007E-2</v>
      </c>
      <c r="B50" t="s">
        <v>74</v>
      </c>
      <c r="C50" s="2">
        <f>Data!L$2</f>
        <v>11232.108</v>
      </c>
      <c r="D50">
        <f t="shared" ref="D50:AK50" si="30">C50+C50*0.07</f>
        <v>12018.35556</v>
      </c>
      <c r="E50">
        <f t="shared" si="30"/>
        <v>12859.6404492</v>
      </c>
      <c r="F50">
        <f t="shared" si="30"/>
        <v>13759.815280644001</v>
      </c>
      <c r="G50">
        <f t="shared" si="30"/>
        <v>14723.002350289082</v>
      </c>
      <c r="H50">
        <f t="shared" si="30"/>
        <v>15753.612514809318</v>
      </c>
      <c r="I50">
        <f t="shared" si="30"/>
        <v>16856.365390845971</v>
      </c>
      <c r="J50">
        <f t="shared" si="30"/>
        <v>18036.310968205187</v>
      </c>
      <c r="K50">
        <f t="shared" si="30"/>
        <v>19298.852735979552</v>
      </c>
      <c r="L50">
        <f t="shared" si="30"/>
        <v>20649.772427498119</v>
      </c>
      <c r="M50">
        <f t="shared" si="30"/>
        <v>22095.256497422986</v>
      </c>
      <c r="N50">
        <f t="shared" si="30"/>
        <v>23641.924452242594</v>
      </c>
      <c r="O50">
        <f t="shared" si="30"/>
        <v>25296.859163899575</v>
      </c>
      <c r="P50">
        <f t="shared" si="30"/>
        <v>27067.639305372544</v>
      </c>
      <c r="Q50">
        <f t="shared" si="30"/>
        <v>28962.374056748624</v>
      </c>
      <c r="R50">
        <f t="shared" si="30"/>
        <v>30989.740240721028</v>
      </c>
      <c r="S50">
        <f t="shared" si="30"/>
        <v>33159.022057571499</v>
      </c>
      <c r="T50">
        <f t="shared" si="30"/>
        <v>35480.153601601502</v>
      </c>
      <c r="U50">
        <f t="shared" si="30"/>
        <v>37963.76435371361</v>
      </c>
      <c r="V50">
        <f t="shared" si="30"/>
        <v>40621.227858473561</v>
      </c>
      <c r="W50">
        <f t="shared" si="30"/>
        <v>43464.71380856671</v>
      </c>
      <c r="X50">
        <f t="shared" si="30"/>
        <v>46507.243775166382</v>
      </c>
      <c r="Y50">
        <f t="shared" si="30"/>
        <v>49762.75083942803</v>
      </c>
      <c r="Z50">
        <f t="shared" si="30"/>
        <v>53246.143398187996</v>
      </c>
      <c r="AA50">
        <f t="shared" si="30"/>
        <v>56973.373436061156</v>
      </c>
      <c r="AB50">
        <f t="shared" si="30"/>
        <v>60961.509576585435</v>
      </c>
      <c r="AC50">
        <f t="shared" si="30"/>
        <v>65228.815246946418</v>
      </c>
      <c r="AD50">
        <f t="shared" si="30"/>
        <v>69794.83231423267</v>
      </c>
      <c r="AE50">
        <f t="shared" si="30"/>
        <v>74680.470576228952</v>
      </c>
      <c r="AF50">
        <f t="shared" si="30"/>
        <v>79908.103516564981</v>
      </c>
      <c r="AG50">
        <f t="shared" si="30"/>
        <v>85501.670762724534</v>
      </c>
      <c r="AH50">
        <f t="shared" si="30"/>
        <v>91486.787716115257</v>
      </c>
      <c r="AI50">
        <f t="shared" si="30"/>
        <v>97890.86285624333</v>
      </c>
      <c r="AJ50">
        <f t="shared" si="30"/>
        <v>104743.22325618037</v>
      </c>
      <c r="AK50">
        <f t="shared" si="30"/>
        <v>112075.248884113</v>
      </c>
    </row>
    <row r="51" spans="1:37" x14ac:dyDescent="0.25">
      <c r="A51" t="s">
        <v>1</v>
      </c>
      <c r="B51" t="s">
        <v>15</v>
      </c>
      <c r="C51" s="2">
        <f>Data!L$2</f>
        <v>11232.108</v>
      </c>
      <c r="D51">
        <f t="shared" ref="D51:Q51" si="31">C51+C51*0.06</f>
        <v>11906.03448</v>
      </c>
      <c r="E51">
        <f t="shared" si="31"/>
        <v>12620.396548799999</v>
      </c>
      <c r="F51">
        <f t="shared" si="31"/>
        <v>13377.620341727999</v>
      </c>
      <c r="G51">
        <f t="shared" si="31"/>
        <v>14180.277562231679</v>
      </c>
      <c r="H51">
        <f t="shared" si="31"/>
        <v>15031.094215965579</v>
      </c>
      <c r="I51">
        <f t="shared" si="31"/>
        <v>15932.959868923514</v>
      </c>
      <c r="J51">
        <f t="shared" si="31"/>
        <v>16888.937461058926</v>
      </c>
      <c r="K51">
        <f t="shared" si="31"/>
        <v>17902.27370872246</v>
      </c>
      <c r="L51">
        <f t="shared" si="31"/>
        <v>18976.410131245808</v>
      </c>
      <c r="M51">
        <f t="shared" si="31"/>
        <v>20114.994739120557</v>
      </c>
      <c r="N51">
        <f t="shared" si="31"/>
        <v>21321.894423467791</v>
      </c>
      <c r="O51">
        <f t="shared" si="31"/>
        <v>22601.208088875857</v>
      </c>
      <c r="P51">
        <f t="shared" si="31"/>
        <v>23957.280574208409</v>
      </c>
      <c r="Q51">
        <f t="shared" si="31"/>
        <v>25394.717408660912</v>
      </c>
      <c r="R51">
        <f t="shared" ref="R51:AA51" si="32">Q51+Q51*0.05</f>
        <v>26664.453279093959</v>
      </c>
      <c r="S51">
        <f t="shared" si="32"/>
        <v>27997.675943048656</v>
      </c>
      <c r="T51">
        <f t="shared" si="32"/>
        <v>29397.55974020109</v>
      </c>
      <c r="U51">
        <f t="shared" si="32"/>
        <v>30867.437727211145</v>
      </c>
      <c r="V51">
        <f t="shared" si="32"/>
        <v>32410.809613571702</v>
      </c>
      <c r="W51">
        <f t="shared" si="32"/>
        <v>34031.350094250287</v>
      </c>
      <c r="X51">
        <f t="shared" si="32"/>
        <v>35732.917598962798</v>
      </c>
      <c r="Y51">
        <f t="shared" si="32"/>
        <v>37519.563478910939</v>
      </c>
      <c r="Z51">
        <f t="shared" si="32"/>
        <v>39395.541652856489</v>
      </c>
      <c r="AA51">
        <f t="shared" si="32"/>
        <v>41365.318735499313</v>
      </c>
      <c r="AB51">
        <f t="shared" ref="AB51:AK52" si="33">AA51+AA51*0.04</f>
        <v>43019.931484919289</v>
      </c>
      <c r="AC51">
        <f t="shared" si="33"/>
        <v>44740.72874431606</v>
      </c>
      <c r="AD51">
        <f t="shared" si="33"/>
        <v>46530.357894088702</v>
      </c>
      <c r="AE51">
        <f t="shared" si="33"/>
        <v>48391.572209852253</v>
      </c>
      <c r="AF51">
        <f t="shared" si="33"/>
        <v>50327.235098246339</v>
      </c>
      <c r="AG51">
        <f t="shared" si="33"/>
        <v>52340.32450217619</v>
      </c>
      <c r="AH51">
        <f t="shared" si="33"/>
        <v>54433.937482263238</v>
      </c>
      <c r="AI51">
        <f t="shared" si="33"/>
        <v>56611.294981553765</v>
      </c>
      <c r="AJ51">
        <f t="shared" si="33"/>
        <v>58875.746780815913</v>
      </c>
      <c r="AK51">
        <f t="shared" si="33"/>
        <v>61230.776652048546</v>
      </c>
    </row>
    <row r="52" spans="1:37" x14ac:dyDescent="0.25">
      <c r="A52" s="1">
        <v>0.04</v>
      </c>
      <c r="B52" t="s">
        <v>75</v>
      </c>
      <c r="C52" s="2">
        <f>Data!L$2</f>
        <v>11232.108</v>
      </c>
      <c r="D52">
        <f t="shared" ref="D52:AA53" si="34">C52+C52*0.04</f>
        <v>11681.392320000001</v>
      </c>
      <c r="E52">
        <f t="shared" si="34"/>
        <v>12148.6480128</v>
      </c>
      <c r="F52">
        <f t="shared" si="34"/>
        <v>12634.593933312</v>
      </c>
      <c r="G52">
        <f t="shared" si="34"/>
        <v>13139.97769064448</v>
      </c>
      <c r="H52">
        <f t="shared" si="34"/>
        <v>13665.57679827026</v>
      </c>
      <c r="I52">
        <f t="shared" si="34"/>
        <v>14212.19987020107</v>
      </c>
      <c r="J52">
        <f t="shared" si="34"/>
        <v>14780.687865009113</v>
      </c>
      <c r="K52">
        <f t="shared" si="34"/>
        <v>15371.915379609478</v>
      </c>
      <c r="L52">
        <f t="shared" si="34"/>
        <v>15986.791994793857</v>
      </c>
      <c r="M52">
        <f t="shared" si="34"/>
        <v>16626.263674585611</v>
      </c>
      <c r="N52">
        <f t="shared" si="34"/>
        <v>17291.314221569035</v>
      </c>
      <c r="O52">
        <f t="shared" si="34"/>
        <v>17982.966790431798</v>
      </c>
      <c r="P52">
        <f t="shared" si="34"/>
        <v>18702.285462049069</v>
      </c>
      <c r="Q52">
        <f t="shared" si="34"/>
        <v>19450.376880531032</v>
      </c>
      <c r="R52">
        <f t="shared" si="34"/>
        <v>20228.391955752275</v>
      </c>
      <c r="S52">
        <f t="shared" si="34"/>
        <v>21037.527633982365</v>
      </c>
      <c r="T52">
        <f t="shared" si="34"/>
        <v>21879.028739341658</v>
      </c>
      <c r="U52">
        <f t="shared" si="34"/>
        <v>22754.189888915324</v>
      </c>
      <c r="V52">
        <f t="shared" si="34"/>
        <v>23664.357484471937</v>
      </c>
      <c r="W52">
        <f t="shared" si="34"/>
        <v>24610.931783850814</v>
      </c>
      <c r="X52">
        <f t="shared" si="34"/>
        <v>25595.369055204847</v>
      </c>
      <c r="Y52">
        <f t="shared" si="34"/>
        <v>26619.183817413039</v>
      </c>
      <c r="Z52">
        <f t="shared" si="34"/>
        <v>27683.951170109562</v>
      </c>
      <c r="AA52">
        <f t="shared" si="34"/>
        <v>28791.309216913945</v>
      </c>
      <c r="AB52">
        <f t="shared" si="33"/>
        <v>29942.961585590503</v>
      </c>
      <c r="AC52">
        <f t="shared" si="33"/>
        <v>31140.680049014125</v>
      </c>
      <c r="AD52">
        <f t="shared" si="33"/>
        <v>32386.307250974689</v>
      </c>
      <c r="AE52">
        <f t="shared" si="33"/>
        <v>33681.759541013678</v>
      </c>
      <c r="AF52">
        <f t="shared" si="33"/>
        <v>35029.029922654227</v>
      </c>
      <c r="AG52">
        <f t="shared" si="33"/>
        <v>36430.191119560397</v>
      </c>
      <c r="AH52">
        <f t="shared" si="33"/>
        <v>37887.398764342812</v>
      </c>
      <c r="AI52">
        <f t="shared" si="33"/>
        <v>39402.894714916525</v>
      </c>
      <c r="AJ52">
        <f t="shared" si="33"/>
        <v>40979.010503513186</v>
      </c>
      <c r="AK52">
        <f t="shared" si="33"/>
        <v>42618.170923653714</v>
      </c>
    </row>
    <row r="53" spans="1:37" x14ac:dyDescent="0.25">
      <c r="A53" t="s">
        <v>8</v>
      </c>
      <c r="B53" t="s">
        <v>76</v>
      </c>
      <c r="C53" s="2">
        <f>Data!L$2</f>
        <v>11232.108</v>
      </c>
      <c r="D53">
        <f t="shared" ref="D53:Q53" si="35">C53+C53*0.05</f>
        <v>11793.713400000001</v>
      </c>
      <c r="E53">
        <f t="shared" si="35"/>
        <v>12383.399070000001</v>
      </c>
      <c r="F53">
        <f t="shared" si="35"/>
        <v>13002.569023500002</v>
      </c>
      <c r="G53">
        <f t="shared" si="35"/>
        <v>13652.697474675002</v>
      </c>
      <c r="H53">
        <f t="shared" si="35"/>
        <v>14335.332348408752</v>
      </c>
      <c r="I53">
        <f t="shared" si="35"/>
        <v>15052.098965829189</v>
      </c>
      <c r="J53">
        <f t="shared" si="35"/>
        <v>15804.703914120648</v>
      </c>
      <c r="K53">
        <f t="shared" si="35"/>
        <v>16594.939109826679</v>
      </c>
      <c r="L53">
        <f t="shared" si="35"/>
        <v>17424.686065318012</v>
      </c>
      <c r="M53">
        <f t="shared" si="35"/>
        <v>18295.920368583913</v>
      </c>
      <c r="N53">
        <f t="shared" si="35"/>
        <v>19210.716387013108</v>
      </c>
      <c r="O53">
        <f t="shared" si="35"/>
        <v>20171.252206363763</v>
      </c>
      <c r="P53">
        <f t="shared" si="35"/>
        <v>21179.814816681952</v>
      </c>
      <c r="Q53">
        <f t="shared" si="35"/>
        <v>22238.805557516051</v>
      </c>
      <c r="R53">
        <f t="shared" si="34"/>
        <v>23128.357779816692</v>
      </c>
      <c r="S53">
        <f t="shared" si="34"/>
        <v>24053.492091009361</v>
      </c>
      <c r="T53">
        <f t="shared" si="34"/>
        <v>25015.631774649733</v>
      </c>
      <c r="U53">
        <f t="shared" si="34"/>
        <v>26016.257045635724</v>
      </c>
      <c r="V53">
        <f t="shared" si="34"/>
        <v>27056.907327461155</v>
      </c>
      <c r="W53">
        <f t="shared" si="34"/>
        <v>28139.183620559601</v>
      </c>
      <c r="X53">
        <f t="shared" si="34"/>
        <v>29264.750965381983</v>
      </c>
      <c r="Y53">
        <f t="shared" si="34"/>
        <v>30435.341003997262</v>
      </c>
      <c r="Z53">
        <f t="shared" si="34"/>
        <v>31652.754644157154</v>
      </c>
      <c r="AA53">
        <f t="shared" si="34"/>
        <v>32918.864829923441</v>
      </c>
      <c r="AB53">
        <f t="shared" ref="AB53:AK53" si="36">AA53+AA53*0.03</f>
        <v>33906.430774821143</v>
      </c>
      <c r="AC53">
        <f t="shared" si="36"/>
        <v>34923.623698065778</v>
      </c>
      <c r="AD53">
        <f t="shared" si="36"/>
        <v>35971.332409007751</v>
      </c>
      <c r="AE53">
        <f t="shared" si="36"/>
        <v>37050.472381277985</v>
      </c>
      <c r="AF53">
        <f t="shared" si="36"/>
        <v>38161.986552716327</v>
      </c>
      <c r="AG53">
        <f t="shared" si="36"/>
        <v>39306.846149297817</v>
      </c>
      <c r="AH53">
        <f t="shared" si="36"/>
        <v>40486.05153377675</v>
      </c>
      <c r="AI53">
        <f t="shared" si="36"/>
        <v>41700.633079790052</v>
      </c>
      <c r="AJ53">
        <f t="shared" si="36"/>
        <v>42951.652072183751</v>
      </c>
      <c r="AK53">
        <f t="shared" si="36"/>
        <v>44240.201634349265</v>
      </c>
    </row>
    <row r="54" spans="1:37" x14ac:dyDescent="0.25">
      <c r="A54" s="1">
        <v>0.02</v>
      </c>
      <c r="B54" t="s">
        <v>13</v>
      </c>
      <c r="C54" s="2">
        <f>Data!L$4</f>
        <v>18624.45</v>
      </c>
      <c r="D54">
        <f t="shared" ref="D54:AK54" si="37">C54+C54*0.02</f>
        <v>18996.939000000002</v>
      </c>
      <c r="E54">
        <f t="shared" si="37"/>
        <v>19376.877780000003</v>
      </c>
      <c r="F54">
        <f t="shared" si="37"/>
        <v>19764.415335600002</v>
      </c>
      <c r="G54">
        <f t="shared" si="37"/>
        <v>20159.703642312001</v>
      </c>
      <c r="H54">
        <f t="shared" si="37"/>
        <v>20562.89771515824</v>
      </c>
      <c r="I54">
        <f t="shared" si="37"/>
        <v>20974.155669461405</v>
      </c>
      <c r="J54">
        <f t="shared" si="37"/>
        <v>21393.638782850634</v>
      </c>
      <c r="K54">
        <f t="shared" si="37"/>
        <v>21821.511558507646</v>
      </c>
      <c r="L54">
        <f t="shared" si="37"/>
        <v>22257.9417896778</v>
      </c>
      <c r="M54">
        <f t="shared" si="37"/>
        <v>22703.100625471354</v>
      </c>
      <c r="N54">
        <f t="shared" si="37"/>
        <v>23157.162637980782</v>
      </c>
      <c r="O54">
        <f t="shared" si="37"/>
        <v>23620.305890740397</v>
      </c>
      <c r="P54">
        <f t="shared" si="37"/>
        <v>24092.712008555205</v>
      </c>
      <c r="Q54">
        <f t="shared" si="37"/>
        <v>24574.566248726311</v>
      </c>
      <c r="R54">
        <f t="shared" si="37"/>
        <v>25066.057573700837</v>
      </c>
      <c r="S54">
        <f t="shared" si="37"/>
        <v>25567.378725174854</v>
      </c>
      <c r="T54">
        <f t="shared" si="37"/>
        <v>26078.72629967835</v>
      </c>
      <c r="U54">
        <f t="shared" si="37"/>
        <v>26600.300825671919</v>
      </c>
      <c r="V54">
        <f t="shared" si="37"/>
        <v>27132.306842185357</v>
      </c>
      <c r="W54">
        <f t="shared" si="37"/>
        <v>27674.952979029065</v>
      </c>
      <c r="X54">
        <f t="shared" si="37"/>
        <v>28228.452038609648</v>
      </c>
      <c r="Y54">
        <f t="shared" si="37"/>
        <v>28793.021079381841</v>
      </c>
      <c r="Z54">
        <f t="shared" si="37"/>
        <v>29368.881500969477</v>
      </c>
      <c r="AA54">
        <f t="shared" si="37"/>
        <v>29956.259130988867</v>
      </c>
      <c r="AB54">
        <f t="shared" si="37"/>
        <v>30555.384313608643</v>
      </c>
      <c r="AC54">
        <f t="shared" si="37"/>
        <v>31166.491999880815</v>
      </c>
      <c r="AD54">
        <f t="shared" si="37"/>
        <v>31789.82183987843</v>
      </c>
      <c r="AE54">
        <f t="shared" si="37"/>
        <v>32425.618276675999</v>
      </c>
      <c r="AF54">
        <f t="shared" si="37"/>
        <v>33074.130642209522</v>
      </c>
      <c r="AG54">
        <f t="shared" si="37"/>
        <v>33735.613255053715</v>
      </c>
      <c r="AH54">
        <f t="shared" si="37"/>
        <v>34410.325520154787</v>
      </c>
      <c r="AI54">
        <f t="shared" si="37"/>
        <v>35098.532030557886</v>
      </c>
      <c r="AJ54">
        <f t="shared" si="37"/>
        <v>35800.502671169044</v>
      </c>
      <c r="AK54">
        <f t="shared" si="37"/>
        <v>36516.512724592423</v>
      </c>
    </row>
    <row r="55" spans="1:37" x14ac:dyDescent="0.25">
      <c r="A55" s="1">
        <v>0.03</v>
      </c>
      <c r="B55" t="s">
        <v>14</v>
      </c>
      <c r="C55" s="2">
        <f>Data!L$4</f>
        <v>18624.45</v>
      </c>
      <c r="D55">
        <f t="shared" ref="D55:AK55" si="38">C55+C55*0.03</f>
        <v>19183.183499999999</v>
      </c>
      <c r="E55">
        <f t="shared" si="38"/>
        <v>19758.679004999998</v>
      </c>
      <c r="F55">
        <f t="shared" si="38"/>
        <v>20351.439375149999</v>
      </c>
      <c r="G55">
        <f t="shared" si="38"/>
        <v>20961.982556404499</v>
      </c>
      <c r="H55">
        <f t="shared" si="38"/>
        <v>21590.842033096633</v>
      </c>
      <c r="I55">
        <f t="shared" si="38"/>
        <v>22238.567294089531</v>
      </c>
      <c r="J55">
        <f t="shared" si="38"/>
        <v>22905.724312912218</v>
      </c>
      <c r="K55">
        <f t="shared" si="38"/>
        <v>23592.896042299584</v>
      </c>
      <c r="L55">
        <f t="shared" si="38"/>
        <v>24300.682923568573</v>
      </c>
      <c r="M55">
        <f t="shared" si="38"/>
        <v>25029.70341127563</v>
      </c>
      <c r="N55">
        <f t="shared" si="38"/>
        <v>25780.594513613898</v>
      </c>
      <c r="O55">
        <f t="shared" si="38"/>
        <v>26554.012349022316</v>
      </c>
      <c r="P55">
        <f t="shared" si="38"/>
        <v>27350.632719492984</v>
      </c>
      <c r="Q55">
        <f t="shared" si="38"/>
        <v>28171.151701077772</v>
      </c>
      <c r="R55">
        <f t="shared" si="38"/>
        <v>29016.286252110105</v>
      </c>
      <c r="S55">
        <f t="shared" si="38"/>
        <v>29886.77483967341</v>
      </c>
      <c r="T55">
        <f t="shared" si="38"/>
        <v>30783.378084863612</v>
      </c>
      <c r="U55">
        <f t="shared" si="38"/>
        <v>31706.87942740952</v>
      </c>
      <c r="V55">
        <f t="shared" si="38"/>
        <v>32658.085810231805</v>
      </c>
      <c r="W55">
        <f t="shared" si="38"/>
        <v>33637.828384538756</v>
      </c>
      <c r="X55">
        <f t="shared" si="38"/>
        <v>34646.963236074916</v>
      </c>
      <c r="Y55">
        <f t="shared" si="38"/>
        <v>35686.372133157165</v>
      </c>
      <c r="Z55">
        <f t="shared" si="38"/>
        <v>36756.96329715188</v>
      </c>
      <c r="AA55">
        <f t="shared" si="38"/>
        <v>37859.672196066436</v>
      </c>
      <c r="AB55">
        <f t="shared" si="38"/>
        <v>38995.462361948426</v>
      </c>
      <c r="AC55">
        <f t="shared" si="38"/>
        <v>40165.326232806881</v>
      </c>
      <c r="AD55">
        <f t="shared" si="38"/>
        <v>41370.286019791085</v>
      </c>
      <c r="AE55">
        <f t="shared" si="38"/>
        <v>42611.394600384818</v>
      </c>
      <c r="AF55">
        <f t="shared" si="38"/>
        <v>43889.736438396365</v>
      </c>
      <c r="AG55">
        <f t="shared" si="38"/>
        <v>45206.428531548256</v>
      </c>
      <c r="AH55">
        <f t="shared" si="38"/>
        <v>46562.621387494706</v>
      </c>
      <c r="AI55">
        <f t="shared" si="38"/>
        <v>47959.500029119547</v>
      </c>
      <c r="AJ55">
        <f t="shared" si="38"/>
        <v>49398.285029993131</v>
      </c>
      <c r="AK55">
        <f t="shared" si="38"/>
        <v>50880.233580892927</v>
      </c>
    </row>
    <row r="57" spans="1:37" x14ac:dyDescent="0.25">
      <c r="B57" s="15" t="s">
        <v>7</v>
      </c>
    </row>
    <row r="58" spans="1:37" x14ac:dyDescent="0.25">
      <c r="A58" t="s">
        <v>2</v>
      </c>
      <c r="B58" s="5"/>
      <c r="C58">
        <v>2016</v>
      </c>
      <c r="D58">
        <f t="shared" ref="D58:AK58" si="39">C58+1</f>
        <v>2017</v>
      </c>
      <c r="E58">
        <f t="shared" si="39"/>
        <v>2018</v>
      </c>
      <c r="F58">
        <f t="shared" si="39"/>
        <v>2019</v>
      </c>
      <c r="G58">
        <f t="shared" si="39"/>
        <v>2020</v>
      </c>
      <c r="H58">
        <f t="shared" si="39"/>
        <v>2021</v>
      </c>
      <c r="I58">
        <f t="shared" si="39"/>
        <v>2022</v>
      </c>
      <c r="J58">
        <f t="shared" si="39"/>
        <v>2023</v>
      </c>
      <c r="K58">
        <f t="shared" si="39"/>
        <v>2024</v>
      </c>
      <c r="L58">
        <f t="shared" si="39"/>
        <v>2025</v>
      </c>
      <c r="M58">
        <f t="shared" si="39"/>
        <v>2026</v>
      </c>
      <c r="N58">
        <f t="shared" si="39"/>
        <v>2027</v>
      </c>
      <c r="O58">
        <f t="shared" si="39"/>
        <v>2028</v>
      </c>
      <c r="P58">
        <f t="shared" si="39"/>
        <v>2029</v>
      </c>
      <c r="Q58">
        <f t="shared" si="39"/>
        <v>2030</v>
      </c>
      <c r="R58">
        <f t="shared" si="39"/>
        <v>2031</v>
      </c>
      <c r="S58">
        <f t="shared" si="39"/>
        <v>2032</v>
      </c>
      <c r="T58">
        <f t="shared" si="39"/>
        <v>2033</v>
      </c>
      <c r="U58">
        <f t="shared" si="39"/>
        <v>2034</v>
      </c>
      <c r="V58">
        <f t="shared" si="39"/>
        <v>2035</v>
      </c>
      <c r="W58">
        <f t="shared" si="39"/>
        <v>2036</v>
      </c>
      <c r="X58">
        <f t="shared" si="39"/>
        <v>2037</v>
      </c>
      <c r="Y58">
        <f t="shared" si="39"/>
        <v>2038</v>
      </c>
      <c r="Z58">
        <f t="shared" si="39"/>
        <v>2039</v>
      </c>
      <c r="AA58">
        <f t="shared" si="39"/>
        <v>2040</v>
      </c>
      <c r="AB58">
        <f t="shared" si="39"/>
        <v>2041</v>
      </c>
      <c r="AC58">
        <f t="shared" si="39"/>
        <v>2042</v>
      </c>
      <c r="AD58">
        <f t="shared" si="39"/>
        <v>2043</v>
      </c>
      <c r="AE58">
        <f t="shared" si="39"/>
        <v>2044</v>
      </c>
      <c r="AF58">
        <f t="shared" si="39"/>
        <v>2045</v>
      </c>
      <c r="AG58">
        <f t="shared" si="39"/>
        <v>2046</v>
      </c>
      <c r="AH58">
        <f t="shared" si="39"/>
        <v>2047</v>
      </c>
      <c r="AI58">
        <f t="shared" si="39"/>
        <v>2048</v>
      </c>
      <c r="AJ58">
        <f t="shared" si="39"/>
        <v>2049</v>
      </c>
      <c r="AK58">
        <f t="shared" si="39"/>
        <v>2050</v>
      </c>
    </row>
    <row r="59" spans="1:37" x14ac:dyDescent="0.25">
      <c r="A59" s="1">
        <v>0.05</v>
      </c>
      <c r="B59" t="s">
        <v>72</v>
      </c>
      <c r="C59" s="2">
        <f>Data!L$3</f>
        <v>21286.181</v>
      </c>
      <c r="D59">
        <f t="shared" ref="D59:AK59" si="40">C59+C59*0.05</f>
        <v>22350.49005</v>
      </c>
      <c r="E59">
        <f t="shared" si="40"/>
        <v>23468.014552500001</v>
      </c>
      <c r="F59">
        <f t="shared" si="40"/>
        <v>24641.415280125002</v>
      </c>
      <c r="G59">
        <f t="shared" si="40"/>
        <v>25873.486044131252</v>
      </c>
      <c r="H59">
        <f t="shared" si="40"/>
        <v>27167.160346337816</v>
      </c>
      <c r="I59">
        <f t="shared" si="40"/>
        <v>28525.518363654708</v>
      </c>
      <c r="J59">
        <f t="shared" si="40"/>
        <v>29951.794281837443</v>
      </c>
      <c r="K59">
        <f t="shared" si="40"/>
        <v>31449.383995929315</v>
      </c>
      <c r="L59">
        <f t="shared" si="40"/>
        <v>33021.85319572578</v>
      </c>
      <c r="M59">
        <f t="shared" si="40"/>
        <v>34672.945855512065</v>
      </c>
      <c r="N59">
        <f t="shared" si="40"/>
        <v>36406.593148287669</v>
      </c>
      <c r="O59">
        <f t="shared" si="40"/>
        <v>38226.922805702052</v>
      </c>
      <c r="P59">
        <f t="shared" si="40"/>
        <v>40138.268945987154</v>
      </c>
      <c r="Q59">
        <f t="shared" si="40"/>
        <v>42145.182393286515</v>
      </c>
      <c r="R59">
        <f t="shared" si="40"/>
        <v>44252.441512950842</v>
      </c>
      <c r="S59">
        <f t="shared" si="40"/>
        <v>46465.063588598387</v>
      </c>
      <c r="T59">
        <f t="shared" si="40"/>
        <v>48788.316768028308</v>
      </c>
      <c r="U59">
        <f t="shared" si="40"/>
        <v>51227.732606429723</v>
      </c>
      <c r="V59">
        <f t="shared" si="40"/>
        <v>53789.119236751212</v>
      </c>
      <c r="W59">
        <f t="shared" si="40"/>
        <v>56478.575198588776</v>
      </c>
      <c r="X59">
        <f t="shared" si="40"/>
        <v>59302.503958518217</v>
      </c>
      <c r="Y59">
        <f t="shared" si="40"/>
        <v>62267.629156444127</v>
      </c>
      <c r="Z59">
        <f t="shared" si="40"/>
        <v>65381.010614266335</v>
      </c>
      <c r="AA59">
        <f t="shared" si="40"/>
        <v>68650.061144979656</v>
      </c>
      <c r="AB59">
        <f t="shared" si="40"/>
        <v>72082.564202228634</v>
      </c>
      <c r="AC59">
        <f t="shared" si="40"/>
        <v>75686.692412340068</v>
      </c>
      <c r="AD59">
        <f t="shared" si="40"/>
        <v>79471.027032957078</v>
      </c>
      <c r="AE59">
        <f t="shared" si="40"/>
        <v>83444.578384604931</v>
      </c>
      <c r="AF59">
        <f t="shared" si="40"/>
        <v>87616.807303835172</v>
      </c>
      <c r="AG59">
        <f t="shared" si="40"/>
        <v>91997.647669026934</v>
      </c>
      <c r="AH59">
        <f t="shared" si="40"/>
        <v>96597.53005247828</v>
      </c>
      <c r="AI59">
        <f t="shared" si="40"/>
        <v>101427.40655510219</v>
      </c>
      <c r="AJ59">
        <f t="shared" si="40"/>
        <v>106498.7768828573</v>
      </c>
      <c r="AK59">
        <f t="shared" si="40"/>
        <v>111823.71572700016</v>
      </c>
    </row>
    <row r="60" spans="1:37" x14ac:dyDescent="0.25">
      <c r="A60" s="1">
        <v>0.06</v>
      </c>
      <c r="B60" t="s">
        <v>73</v>
      </c>
      <c r="C60" s="2">
        <f>Data!L$3</f>
        <v>21286.181</v>
      </c>
      <c r="D60">
        <f t="shared" ref="D60:AK60" si="41">C60+C60*0.06</f>
        <v>22563.351859999999</v>
      </c>
      <c r="E60">
        <f t="shared" si="41"/>
        <v>23917.1529716</v>
      </c>
      <c r="F60">
        <f t="shared" si="41"/>
        <v>25352.182149896002</v>
      </c>
      <c r="G60">
        <f t="shared" si="41"/>
        <v>26873.313078889762</v>
      </c>
      <c r="H60">
        <f t="shared" si="41"/>
        <v>28485.711863623146</v>
      </c>
      <c r="I60">
        <f t="shared" si="41"/>
        <v>30194.854575440535</v>
      </c>
      <c r="J60">
        <f t="shared" si="41"/>
        <v>32006.545849966966</v>
      </c>
      <c r="K60">
        <f t="shared" si="41"/>
        <v>33926.938600964982</v>
      </c>
      <c r="L60">
        <f t="shared" si="41"/>
        <v>35962.554917022884</v>
      </c>
      <c r="M60">
        <f t="shared" si="41"/>
        <v>38120.308212044256</v>
      </c>
      <c r="N60">
        <f t="shared" si="41"/>
        <v>40407.526704766911</v>
      </c>
      <c r="O60">
        <f t="shared" si="41"/>
        <v>42831.978307052923</v>
      </c>
      <c r="P60">
        <f t="shared" si="41"/>
        <v>45401.897005476101</v>
      </c>
      <c r="Q60">
        <f t="shared" si="41"/>
        <v>48126.010825804668</v>
      </c>
      <c r="R60">
        <f t="shared" si="41"/>
        <v>51013.571475352946</v>
      </c>
      <c r="S60">
        <f t="shared" si="41"/>
        <v>54074.385763874125</v>
      </c>
      <c r="T60">
        <f t="shared" si="41"/>
        <v>57318.848909706576</v>
      </c>
      <c r="U60">
        <f t="shared" si="41"/>
        <v>60757.979844288973</v>
      </c>
      <c r="V60">
        <f t="shared" si="41"/>
        <v>64403.458634946313</v>
      </c>
      <c r="W60">
        <f t="shared" si="41"/>
        <v>68267.666153043087</v>
      </c>
      <c r="X60">
        <f t="shared" si="41"/>
        <v>72363.726122225664</v>
      </c>
      <c r="Y60">
        <f t="shared" si="41"/>
        <v>76705.549689559208</v>
      </c>
      <c r="Z60">
        <f t="shared" si="41"/>
        <v>81307.882670932755</v>
      </c>
      <c r="AA60">
        <f t="shared" si="41"/>
        <v>86186.355631188722</v>
      </c>
      <c r="AB60">
        <f t="shared" si="41"/>
        <v>91357.536969060049</v>
      </c>
      <c r="AC60">
        <f t="shared" si="41"/>
        <v>96838.989187203653</v>
      </c>
      <c r="AD60">
        <f t="shared" si="41"/>
        <v>102649.32853843588</v>
      </c>
      <c r="AE60">
        <f t="shared" si="41"/>
        <v>108808.28825074203</v>
      </c>
      <c r="AF60">
        <f t="shared" si="41"/>
        <v>115336.78554578655</v>
      </c>
      <c r="AG60">
        <f t="shared" si="41"/>
        <v>122256.99267853374</v>
      </c>
      <c r="AH60">
        <f t="shared" si="41"/>
        <v>129592.41223924576</v>
      </c>
      <c r="AI60">
        <f t="shared" si="41"/>
        <v>137367.95697360052</v>
      </c>
      <c r="AJ60">
        <f t="shared" si="41"/>
        <v>145610.03439201656</v>
      </c>
      <c r="AK60">
        <f t="shared" si="41"/>
        <v>154346.63645553755</v>
      </c>
    </row>
    <row r="61" spans="1:37" x14ac:dyDescent="0.25">
      <c r="A61" s="1">
        <v>7.0000000000000007E-2</v>
      </c>
      <c r="B61" t="s">
        <v>74</v>
      </c>
      <c r="C61" s="2">
        <f>Data!L$3</f>
        <v>21286.181</v>
      </c>
      <c r="D61">
        <f t="shared" ref="D61:AK61" si="42">C61+C61*0.07</f>
        <v>22776.213670000001</v>
      </c>
      <c r="E61">
        <f t="shared" si="42"/>
        <v>24370.548626900003</v>
      </c>
      <c r="F61">
        <f t="shared" si="42"/>
        <v>26076.487030783002</v>
      </c>
      <c r="G61">
        <f t="shared" si="42"/>
        <v>27901.841122937814</v>
      </c>
      <c r="H61">
        <f t="shared" si="42"/>
        <v>29854.970001543461</v>
      </c>
      <c r="I61">
        <f t="shared" si="42"/>
        <v>31944.817901651502</v>
      </c>
      <c r="J61">
        <f t="shared" si="42"/>
        <v>34180.955154767107</v>
      </c>
      <c r="K61">
        <f t="shared" si="42"/>
        <v>36573.622015600806</v>
      </c>
      <c r="L61">
        <f t="shared" si="42"/>
        <v>39133.775556692861</v>
      </c>
      <c r="M61">
        <f t="shared" si="42"/>
        <v>41873.139845661361</v>
      </c>
      <c r="N61">
        <f t="shared" si="42"/>
        <v>44804.259634857655</v>
      </c>
      <c r="O61">
        <f t="shared" si="42"/>
        <v>47940.557809297694</v>
      </c>
      <c r="P61">
        <f t="shared" si="42"/>
        <v>51296.396855948537</v>
      </c>
      <c r="Q61">
        <f t="shared" si="42"/>
        <v>54887.144635864934</v>
      </c>
      <c r="R61">
        <f t="shared" si="42"/>
        <v>58729.244760375477</v>
      </c>
      <c r="S61">
        <f t="shared" si="42"/>
        <v>62840.29189360176</v>
      </c>
      <c r="T61">
        <f t="shared" si="42"/>
        <v>67239.112326153889</v>
      </c>
      <c r="U61">
        <f t="shared" si="42"/>
        <v>71945.850188984667</v>
      </c>
      <c r="V61">
        <f t="shared" si="42"/>
        <v>76982.059702213592</v>
      </c>
      <c r="W61">
        <f t="shared" si="42"/>
        <v>82370.803881368542</v>
      </c>
      <c r="X61">
        <f t="shared" si="42"/>
        <v>88136.760153064344</v>
      </c>
      <c r="Y61">
        <f t="shared" si="42"/>
        <v>94306.333363778846</v>
      </c>
      <c r="Z61">
        <f t="shared" si="42"/>
        <v>100907.77669924336</v>
      </c>
      <c r="AA61">
        <f t="shared" si="42"/>
        <v>107971.3210681904</v>
      </c>
      <c r="AB61">
        <f t="shared" si="42"/>
        <v>115529.31354296373</v>
      </c>
      <c r="AC61">
        <f t="shared" si="42"/>
        <v>123616.36549097119</v>
      </c>
      <c r="AD61">
        <f t="shared" si="42"/>
        <v>132269.51107533916</v>
      </c>
      <c r="AE61">
        <f t="shared" si="42"/>
        <v>141528.3768506129</v>
      </c>
      <c r="AF61">
        <f t="shared" si="42"/>
        <v>151435.36323015581</v>
      </c>
      <c r="AG61">
        <f t="shared" si="42"/>
        <v>162035.83865626671</v>
      </c>
      <c r="AH61">
        <f t="shared" si="42"/>
        <v>173378.34736220539</v>
      </c>
      <c r="AI61">
        <f t="shared" si="42"/>
        <v>185514.83167755976</v>
      </c>
      <c r="AJ61">
        <f t="shared" si="42"/>
        <v>198500.86989498895</v>
      </c>
      <c r="AK61">
        <f t="shared" si="42"/>
        <v>212395.93078763818</v>
      </c>
    </row>
    <row r="62" spans="1:37" x14ac:dyDescent="0.25">
      <c r="A62" t="s">
        <v>1</v>
      </c>
      <c r="B62" t="s">
        <v>15</v>
      </c>
      <c r="C62" s="2">
        <f>Data!L$3</f>
        <v>21286.181</v>
      </c>
      <c r="D62">
        <f t="shared" ref="D62:Q62" si="43">C62+C62*0.06</f>
        <v>22563.351859999999</v>
      </c>
      <c r="E62">
        <f t="shared" si="43"/>
        <v>23917.1529716</v>
      </c>
      <c r="F62">
        <f t="shared" si="43"/>
        <v>25352.182149896002</v>
      </c>
      <c r="G62">
        <f t="shared" si="43"/>
        <v>26873.313078889762</v>
      </c>
      <c r="H62">
        <f t="shared" si="43"/>
        <v>28485.711863623146</v>
      </c>
      <c r="I62">
        <f t="shared" si="43"/>
        <v>30194.854575440535</v>
      </c>
      <c r="J62">
        <f t="shared" si="43"/>
        <v>32006.545849966966</v>
      </c>
      <c r="K62">
        <f t="shared" si="43"/>
        <v>33926.938600964982</v>
      </c>
      <c r="L62">
        <f t="shared" si="43"/>
        <v>35962.554917022884</v>
      </c>
      <c r="M62">
        <f t="shared" si="43"/>
        <v>38120.308212044256</v>
      </c>
      <c r="N62">
        <f t="shared" si="43"/>
        <v>40407.526704766911</v>
      </c>
      <c r="O62">
        <f t="shared" si="43"/>
        <v>42831.978307052923</v>
      </c>
      <c r="P62">
        <f t="shared" si="43"/>
        <v>45401.897005476101</v>
      </c>
      <c r="Q62">
        <f t="shared" si="43"/>
        <v>48126.010825804668</v>
      </c>
      <c r="R62">
        <f t="shared" ref="R62:AA62" si="44">Q62+Q62*0.05</f>
        <v>50532.311367094902</v>
      </c>
      <c r="S62">
        <f t="shared" si="44"/>
        <v>53058.92693544965</v>
      </c>
      <c r="T62">
        <f t="shared" si="44"/>
        <v>55711.873282222135</v>
      </c>
      <c r="U62">
        <f t="shared" si="44"/>
        <v>58497.466946333239</v>
      </c>
      <c r="V62">
        <f t="shared" si="44"/>
        <v>61422.340293649904</v>
      </c>
      <c r="W62">
        <f t="shared" si="44"/>
        <v>64493.457308332399</v>
      </c>
      <c r="X62">
        <f t="shared" si="44"/>
        <v>67718.130173749014</v>
      </c>
      <c r="Y62">
        <f t="shared" si="44"/>
        <v>71104.036682436461</v>
      </c>
      <c r="Z62">
        <f t="shared" si="44"/>
        <v>74659.238516558282</v>
      </c>
      <c r="AA62">
        <f t="shared" si="44"/>
        <v>78392.200442386194</v>
      </c>
      <c r="AB62">
        <f t="shared" ref="AB62:AK63" si="45">AA62+AA62*0.04</f>
        <v>81527.888460081638</v>
      </c>
      <c r="AC62">
        <f t="shared" si="45"/>
        <v>84789.003998484899</v>
      </c>
      <c r="AD62">
        <f t="shared" si="45"/>
        <v>88180.564158424299</v>
      </c>
      <c r="AE62">
        <f t="shared" si="45"/>
        <v>91707.786724761274</v>
      </c>
      <c r="AF62">
        <f t="shared" si="45"/>
        <v>95376.098193751721</v>
      </c>
      <c r="AG62">
        <f t="shared" si="45"/>
        <v>99191.142121501791</v>
      </c>
      <c r="AH62">
        <f t="shared" si="45"/>
        <v>103158.78780636186</v>
      </c>
      <c r="AI62">
        <f t="shared" si="45"/>
        <v>107285.13931861633</v>
      </c>
      <c r="AJ62">
        <f t="shared" si="45"/>
        <v>111576.54489136099</v>
      </c>
      <c r="AK62">
        <f t="shared" si="45"/>
        <v>116039.60668701543</v>
      </c>
    </row>
    <row r="63" spans="1:37" x14ac:dyDescent="0.25">
      <c r="A63" s="1">
        <v>0.04</v>
      </c>
      <c r="B63" t="s">
        <v>75</v>
      </c>
      <c r="C63" s="2">
        <f>Data!L$3</f>
        <v>21286.181</v>
      </c>
      <c r="D63">
        <f t="shared" ref="D63:AA64" si="46">C63+C63*0.04</f>
        <v>22137.628240000002</v>
      </c>
      <c r="E63">
        <f t="shared" si="46"/>
        <v>23023.1333696</v>
      </c>
      <c r="F63">
        <f t="shared" si="46"/>
        <v>23944.058704383999</v>
      </c>
      <c r="G63">
        <f t="shared" si="46"/>
        <v>24901.82105255936</v>
      </c>
      <c r="H63">
        <f t="shared" si="46"/>
        <v>25897.893894661735</v>
      </c>
      <c r="I63">
        <f t="shared" si="46"/>
        <v>26933.809650448206</v>
      </c>
      <c r="J63">
        <f t="shared" si="46"/>
        <v>28011.162036466132</v>
      </c>
      <c r="K63">
        <f t="shared" si="46"/>
        <v>29131.608517924778</v>
      </c>
      <c r="L63">
        <f t="shared" si="46"/>
        <v>30296.872858641771</v>
      </c>
      <c r="M63">
        <f t="shared" si="46"/>
        <v>31508.747772987441</v>
      </c>
      <c r="N63">
        <f t="shared" si="46"/>
        <v>32769.097683906941</v>
      </c>
      <c r="O63">
        <f t="shared" si="46"/>
        <v>34079.861591263216</v>
      </c>
      <c r="P63">
        <f t="shared" si="46"/>
        <v>35443.056054913744</v>
      </c>
      <c r="Q63">
        <f t="shared" si="46"/>
        <v>36860.778297110293</v>
      </c>
      <c r="R63">
        <f t="shared" si="46"/>
        <v>38335.209428994705</v>
      </c>
      <c r="S63">
        <f t="shared" si="46"/>
        <v>39868.617806154492</v>
      </c>
      <c r="T63">
        <f t="shared" si="46"/>
        <v>41463.362518400674</v>
      </c>
      <c r="U63">
        <f t="shared" si="46"/>
        <v>43121.897019136704</v>
      </c>
      <c r="V63">
        <f t="shared" si="46"/>
        <v>44846.772899902171</v>
      </c>
      <c r="W63">
        <f t="shared" si="46"/>
        <v>46640.643815898256</v>
      </c>
      <c r="X63">
        <f t="shared" si="46"/>
        <v>48506.26956853419</v>
      </c>
      <c r="Y63">
        <f t="shared" si="46"/>
        <v>50446.520351275554</v>
      </c>
      <c r="Z63">
        <f t="shared" si="46"/>
        <v>52464.381165326573</v>
      </c>
      <c r="AA63">
        <f t="shared" si="46"/>
        <v>54562.956411939638</v>
      </c>
      <c r="AB63">
        <f t="shared" si="45"/>
        <v>56745.474668417221</v>
      </c>
      <c r="AC63">
        <f t="shared" si="45"/>
        <v>59015.29365515391</v>
      </c>
      <c r="AD63">
        <f t="shared" si="45"/>
        <v>61375.905401360069</v>
      </c>
      <c r="AE63">
        <f t="shared" si="45"/>
        <v>63830.941617414472</v>
      </c>
      <c r="AF63">
        <f t="shared" si="45"/>
        <v>66384.179282111058</v>
      </c>
      <c r="AG63">
        <f t="shared" si="45"/>
        <v>69039.546453395495</v>
      </c>
      <c r="AH63">
        <f t="shared" si="45"/>
        <v>71801.128311531313</v>
      </c>
      <c r="AI63">
        <f t="shared" si="45"/>
        <v>74673.173443992564</v>
      </c>
      <c r="AJ63">
        <f t="shared" si="45"/>
        <v>77660.100381752272</v>
      </c>
      <c r="AK63">
        <f t="shared" si="45"/>
        <v>80766.504397022363</v>
      </c>
    </row>
    <row r="64" spans="1:37" x14ac:dyDescent="0.25">
      <c r="A64" t="s">
        <v>8</v>
      </c>
      <c r="B64" t="s">
        <v>76</v>
      </c>
      <c r="C64" s="2">
        <f>Data!L$3</f>
        <v>21286.181</v>
      </c>
      <c r="D64">
        <f t="shared" ref="D64:Q64" si="47">C64+C64*0.05</f>
        <v>22350.49005</v>
      </c>
      <c r="E64">
        <f t="shared" si="47"/>
        <v>23468.014552500001</v>
      </c>
      <c r="F64">
        <f t="shared" si="47"/>
        <v>24641.415280125002</v>
      </c>
      <c r="G64">
        <f t="shared" si="47"/>
        <v>25873.486044131252</v>
      </c>
      <c r="H64">
        <f t="shared" si="47"/>
        <v>27167.160346337816</v>
      </c>
      <c r="I64">
        <f t="shared" si="47"/>
        <v>28525.518363654708</v>
      </c>
      <c r="J64">
        <f t="shared" si="47"/>
        <v>29951.794281837443</v>
      </c>
      <c r="K64">
        <f t="shared" si="47"/>
        <v>31449.383995929315</v>
      </c>
      <c r="L64">
        <f t="shared" si="47"/>
        <v>33021.85319572578</v>
      </c>
      <c r="M64">
        <f t="shared" si="47"/>
        <v>34672.945855512065</v>
      </c>
      <c r="N64">
        <f t="shared" si="47"/>
        <v>36406.593148287669</v>
      </c>
      <c r="O64">
        <f t="shared" si="47"/>
        <v>38226.922805702052</v>
      </c>
      <c r="P64">
        <f t="shared" si="47"/>
        <v>40138.268945987154</v>
      </c>
      <c r="Q64">
        <f t="shared" si="47"/>
        <v>42145.182393286515</v>
      </c>
      <c r="R64">
        <f t="shared" si="46"/>
        <v>43830.989689017973</v>
      </c>
      <c r="S64">
        <f t="shared" si="46"/>
        <v>45584.229276578691</v>
      </c>
      <c r="T64">
        <f t="shared" si="46"/>
        <v>47407.598447641838</v>
      </c>
      <c r="U64">
        <f t="shared" si="46"/>
        <v>49303.90238554751</v>
      </c>
      <c r="V64">
        <f t="shared" si="46"/>
        <v>51276.058480969412</v>
      </c>
      <c r="W64">
        <f t="shared" si="46"/>
        <v>53327.100820208187</v>
      </c>
      <c r="X64">
        <f t="shared" si="46"/>
        <v>55460.184853016515</v>
      </c>
      <c r="Y64">
        <f t="shared" si="46"/>
        <v>57678.592247137174</v>
      </c>
      <c r="Z64">
        <f t="shared" si="46"/>
        <v>59985.735937022662</v>
      </c>
      <c r="AA64">
        <f t="shared" si="46"/>
        <v>62385.165374503566</v>
      </c>
      <c r="AB64">
        <f t="shared" ref="AB64:AK64" si="48">AA64+AA64*0.03</f>
        <v>64256.720335738675</v>
      </c>
      <c r="AC64">
        <f t="shared" si="48"/>
        <v>66184.421945810842</v>
      </c>
      <c r="AD64">
        <f t="shared" si="48"/>
        <v>68169.954604185172</v>
      </c>
      <c r="AE64">
        <f t="shared" si="48"/>
        <v>70215.053242310722</v>
      </c>
      <c r="AF64">
        <f t="shared" si="48"/>
        <v>72321.50483958004</v>
      </c>
      <c r="AG64">
        <f t="shared" si="48"/>
        <v>74491.149984767442</v>
      </c>
      <c r="AH64">
        <f t="shared" si="48"/>
        <v>76725.88448431046</v>
      </c>
      <c r="AI64">
        <f t="shared" si="48"/>
        <v>79027.661018839775</v>
      </c>
      <c r="AJ64">
        <f t="shared" si="48"/>
        <v>81398.490849404974</v>
      </c>
      <c r="AK64">
        <f t="shared" si="48"/>
        <v>83840.445574887126</v>
      </c>
    </row>
    <row r="65" spans="1:37" x14ac:dyDescent="0.25">
      <c r="A65" s="1">
        <v>0.02</v>
      </c>
      <c r="B65" t="s">
        <v>13</v>
      </c>
      <c r="C65" s="2">
        <f>Data!L$5</f>
        <v>18624.45</v>
      </c>
      <c r="D65">
        <f t="shared" ref="D65:AK65" si="49">C65+C65*0.02</f>
        <v>18996.939000000002</v>
      </c>
      <c r="E65">
        <f t="shared" si="49"/>
        <v>19376.877780000003</v>
      </c>
      <c r="F65">
        <f t="shared" si="49"/>
        <v>19764.415335600002</v>
      </c>
      <c r="G65">
        <f t="shared" si="49"/>
        <v>20159.703642312001</v>
      </c>
      <c r="H65">
        <f t="shared" si="49"/>
        <v>20562.89771515824</v>
      </c>
      <c r="I65">
        <f t="shared" si="49"/>
        <v>20974.155669461405</v>
      </c>
      <c r="J65">
        <f t="shared" si="49"/>
        <v>21393.638782850634</v>
      </c>
      <c r="K65">
        <f t="shared" si="49"/>
        <v>21821.511558507646</v>
      </c>
      <c r="L65">
        <f t="shared" si="49"/>
        <v>22257.9417896778</v>
      </c>
      <c r="M65">
        <f t="shared" si="49"/>
        <v>22703.100625471354</v>
      </c>
      <c r="N65">
        <f t="shared" si="49"/>
        <v>23157.162637980782</v>
      </c>
      <c r="O65">
        <f t="shared" si="49"/>
        <v>23620.305890740397</v>
      </c>
      <c r="P65">
        <f t="shared" si="49"/>
        <v>24092.712008555205</v>
      </c>
      <c r="Q65">
        <f t="shared" si="49"/>
        <v>24574.566248726311</v>
      </c>
      <c r="R65">
        <f t="shared" si="49"/>
        <v>25066.057573700837</v>
      </c>
      <c r="S65">
        <f t="shared" si="49"/>
        <v>25567.378725174854</v>
      </c>
      <c r="T65">
        <f t="shared" si="49"/>
        <v>26078.72629967835</v>
      </c>
      <c r="U65">
        <f t="shared" si="49"/>
        <v>26600.300825671919</v>
      </c>
      <c r="V65">
        <f t="shared" si="49"/>
        <v>27132.306842185357</v>
      </c>
      <c r="W65">
        <f t="shared" si="49"/>
        <v>27674.952979029065</v>
      </c>
      <c r="X65">
        <f t="shared" si="49"/>
        <v>28228.452038609648</v>
      </c>
      <c r="Y65">
        <f t="shared" si="49"/>
        <v>28793.021079381841</v>
      </c>
      <c r="Z65">
        <f t="shared" si="49"/>
        <v>29368.881500969477</v>
      </c>
      <c r="AA65">
        <f t="shared" si="49"/>
        <v>29956.259130988867</v>
      </c>
      <c r="AB65">
        <f t="shared" si="49"/>
        <v>30555.384313608643</v>
      </c>
      <c r="AC65">
        <f t="shared" si="49"/>
        <v>31166.491999880815</v>
      </c>
      <c r="AD65">
        <f t="shared" si="49"/>
        <v>31789.82183987843</v>
      </c>
      <c r="AE65">
        <f t="shared" si="49"/>
        <v>32425.618276675999</v>
      </c>
      <c r="AF65">
        <f t="shared" si="49"/>
        <v>33074.130642209522</v>
      </c>
      <c r="AG65">
        <f t="shared" si="49"/>
        <v>33735.613255053715</v>
      </c>
      <c r="AH65">
        <f t="shared" si="49"/>
        <v>34410.325520154787</v>
      </c>
      <c r="AI65">
        <f t="shared" si="49"/>
        <v>35098.532030557886</v>
      </c>
      <c r="AJ65">
        <f t="shared" si="49"/>
        <v>35800.502671169044</v>
      </c>
      <c r="AK65">
        <f t="shared" si="49"/>
        <v>36516.512724592423</v>
      </c>
    </row>
    <row r="66" spans="1:37" x14ac:dyDescent="0.25">
      <c r="A66" s="1">
        <v>0.03</v>
      </c>
      <c r="B66" t="s">
        <v>14</v>
      </c>
      <c r="C66" s="2">
        <f>Data!L$5</f>
        <v>18624.45</v>
      </c>
      <c r="D66">
        <f t="shared" ref="D66:AK66" si="50">C66+C66*0.03</f>
        <v>19183.183499999999</v>
      </c>
      <c r="E66">
        <f t="shared" si="50"/>
        <v>19758.679004999998</v>
      </c>
      <c r="F66">
        <f t="shared" si="50"/>
        <v>20351.439375149999</v>
      </c>
      <c r="G66">
        <f t="shared" si="50"/>
        <v>20961.982556404499</v>
      </c>
      <c r="H66">
        <f t="shared" si="50"/>
        <v>21590.842033096633</v>
      </c>
      <c r="I66">
        <f t="shared" si="50"/>
        <v>22238.567294089531</v>
      </c>
      <c r="J66">
        <f t="shared" si="50"/>
        <v>22905.724312912218</v>
      </c>
      <c r="K66">
        <f t="shared" si="50"/>
        <v>23592.896042299584</v>
      </c>
      <c r="L66">
        <f t="shared" si="50"/>
        <v>24300.682923568573</v>
      </c>
      <c r="M66">
        <f t="shared" si="50"/>
        <v>25029.70341127563</v>
      </c>
      <c r="N66">
        <f t="shared" si="50"/>
        <v>25780.594513613898</v>
      </c>
      <c r="O66">
        <f t="shared" si="50"/>
        <v>26554.012349022316</v>
      </c>
      <c r="P66">
        <f t="shared" si="50"/>
        <v>27350.632719492984</v>
      </c>
      <c r="Q66">
        <f t="shared" si="50"/>
        <v>28171.151701077772</v>
      </c>
      <c r="R66">
        <f t="shared" si="50"/>
        <v>29016.286252110105</v>
      </c>
      <c r="S66">
        <f t="shared" si="50"/>
        <v>29886.77483967341</v>
      </c>
      <c r="T66">
        <f t="shared" si="50"/>
        <v>30783.378084863612</v>
      </c>
      <c r="U66">
        <f t="shared" si="50"/>
        <v>31706.87942740952</v>
      </c>
      <c r="V66">
        <f t="shared" si="50"/>
        <v>32658.085810231805</v>
      </c>
      <c r="W66">
        <f t="shared" si="50"/>
        <v>33637.828384538756</v>
      </c>
      <c r="X66">
        <f t="shared" si="50"/>
        <v>34646.963236074916</v>
      </c>
      <c r="Y66">
        <f t="shared" si="50"/>
        <v>35686.372133157165</v>
      </c>
      <c r="Z66">
        <f t="shared" si="50"/>
        <v>36756.96329715188</v>
      </c>
      <c r="AA66">
        <f t="shared" si="50"/>
        <v>37859.672196066436</v>
      </c>
      <c r="AB66">
        <f t="shared" si="50"/>
        <v>38995.462361948426</v>
      </c>
      <c r="AC66">
        <f t="shared" si="50"/>
        <v>40165.326232806881</v>
      </c>
      <c r="AD66">
        <f t="shared" si="50"/>
        <v>41370.286019791085</v>
      </c>
      <c r="AE66">
        <f t="shared" si="50"/>
        <v>42611.394600384818</v>
      </c>
      <c r="AF66">
        <f t="shared" si="50"/>
        <v>43889.736438396365</v>
      </c>
      <c r="AG66">
        <f t="shared" si="50"/>
        <v>45206.428531548256</v>
      </c>
      <c r="AH66">
        <f t="shared" si="50"/>
        <v>46562.621387494706</v>
      </c>
      <c r="AI66">
        <f t="shared" si="50"/>
        <v>47959.500029119547</v>
      </c>
      <c r="AJ66">
        <f t="shared" si="50"/>
        <v>49398.285029993131</v>
      </c>
      <c r="AK66">
        <f t="shared" si="50"/>
        <v>50880.233580892927</v>
      </c>
    </row>
    <row r="68" spans="1:37" x14ac:dyDescent="0.25">
      <c r="B68" s="15" t="s">
        <v>77</v>
      </c>
    </row>
    <row r="69" spans="1:37" x14ac:dyDescent="0.25">
      <c r="A69" t="s">
        <v>2</v>
      </c>
      <c r="B69" s="5"/>
      <c r="C69">
        <v>2016</v>
      </c>
      <c r="D69">
        <f t="shared" ref="D69:AK69" si="51">C69+1</f>
        <v>2017</v>
      </c>
      <c r="E69">
        <f t="shared" si="51"/>
        <v>2018</v>
      </c>
      <c r="F69">
        <f t="shared" si="51"/>
        <v>2019</v>
      </c>
      <c r="G69">
        <f t="shared" si="51"/>
        <v>2020</v>
      </c>
      <c r="H69">
        <f t="shared" si="51"/>
        <v>2021</v>
      </c>
      <c r="I69">
        <f t="shared" si="51"/>
        <v>2022</v>
      </c>
      <c r="J69">
        <f t="shared" si="51"/>
        <v>2023</v>
      </c>
      <c r="K69">
        <f t="shared" si="51"/>
        <v>2024</v>
      </c>
      <c r="L69">
        <f t="shared" si="51"/>
        <v>2025</v>
      </c>
      <c r="M69">
        <f t="shared" si="51"/>
        <v>2026</v>
      </c>
      <c r="N69">
        <f t="shared" si="51"/>
        <v>2027</v>
      </c>
      <c r="O69">
        <f t="shared" si="51"/>
        <v>2028</v>
      </c>
      <c r="P69">
        <f t="shared" si="51"/>
        <v>2029</v>
      </c>
      <c r="Q69">
        <f t="shared" si="51"/>
        <v>2030</v>
      </c>
      <c r="R69">
        <f t="shared" si="51"/>
        <v>2031</v>
      </c>
      <c r="S69">
        <f t="shared" si="51"/>
        <v>2032</v>
      </c>
      <c r="T69">
        <f t="shared" si="51"/>
        <v>2033</v>
      </c>
      <c r="U69">
        <f t="shared" si="51"/>
        <v>2034</v>
      </c>
      <c r="V69">
        <f t="shared" si="51"/>
        <v>2035</v>
      </c>
      <c r="W69">
        <f t="shared" si="51"/>
        <v>2036</v>
      </c>
      <c r="X69">
        <f t="shared" si="51"/>
        <v>2037</v>
      </c>
      <c r="Y69">
        <f t="shared" si="51"/>
        <v>2038</v>
      </c>
      <c r="Z69">
        <f t="shared" si="51"/>
        <v>2039</v>
      </c>
      <c r="AA69">
        <f t="shared" si="51"/>
        <v>2040</v>
      </c>
      <c r="AB69">
        <f t="shared" si="51"/>
        <v>2041</v>
      </c>
      <c r="AC69">
        <f t="shared" si="51"/>
        <v>2042</v>
      </c>
      <c r="AD69">
        <f t="shared" si="51"/>
        <v>2043</v>
      </c>
      <c r="AE69">
        <f t="shared" si="51"/>
        <v>2044</v>
      </c>
      <c r="AF69">
        <f t="shared" si="51"/>
        <v>2045</v>
      </c>
      <c r="AG69">
        <f t="shared" si="51"/>
        <v>2046</v>
      </c>
      <c r="AH69">
        <f t="shared" si="51"/>
        <v>2047</v>
      </c>
      <c r="AI69">
        <f t="shared" si="51"/>
        <v>2048</v>
      </c>
      <c r="AJ69">
        <f t="shared" si="51"/>
        <v>2049</v>
      </c>
      <c r="AK69">
        <f t="shared" si="51"/>
        <v>2050</v>
      </c>
    </row>
    <row r="70" spans="1:37" x14ac:dyDescent="0.25">
      <c r="A70" s="1">
        <v>0.05</v>
      </c>
      <c r="B70" t="s">
        <v>72</v>
      </c>
      <c r="C70" s="2">
        <f>Data!L$6</f>
        <v>15394.538</v>
      </c>
      <c r="D70">
        <f t="shared" ref="D70:AK70" si="52">C70+C70*0.05</f>
        <v>16164.2649</v>
      </c>
      <c r="E70">
        <f t="shared" si="52"/>
        <v>16972.478145000001</v>
      </c>
      <c r="F70">
        <f t="shared" si="52"/>
        <v>17821.10205225</v>
      </c>
      <c r="G70">
        <f t="shared" si="52"/>
        <v>18712.1571548625</v>
      </c>
      <c r="H70">
        <f t="shared" si="52"/>
        <v>19647.765012605625</v>
      </c>
      <c r="I70">
        <f t="shared" si="52"/>
        <v>20630.153263235905</v>
      </c>
      <c r="J70">
        <f t="shared" si="52"/>
        <v>21661.660926397701</v>
      </c>
      <c r="K70">
        <f t="shared" si="52"/>
        <v>22744.743972717584</v>
      </c>
      <c r="L70">
        <f t="shared" si="52"/>
        <v>23881.981171353462</v>
      </c>
      <c r="M70">
        <f t="shared" si="52"/>
        <v>25076.080229921135</v>
      </c>
      <c r="N70">
        <f t="shared" si="52"/>
        <v>26329.884241417192</v>
      </c>
      <c r="O70">
        <f t="shared" si="52"/>
        <v>27646.378453488051</v>
      </c>
      <c r="P70">
        <f t="shared" si="52"/>
        <v>29028.697376162454</v>
      </c>
      <c r="Q70">
        <f t="shared" si="52"/>
        <v>30480.132244970577</v>
      </c>
      <c r="R70">
        <f t="shared" si="52"/>
        <v>32004.138857219106</v>
      </c>
      <c r="S70">
        <f t="shared" si="52"/>
        <v>33604.34580008006</v>
      </c>
      <c r="T70">
        <f t="shared" si="52"/>
        <v>35284.563090084062</v>
      </c>
      <c r="U70">
        <f t="shared" si="52"/>
        <v>37048.791244588268</v>
      </c>
      <c r="V70">
        <f t="shared" si="52"/>
        <v>38901.230806817679</v>
      </c>
      <c r="W70">
        <f t="shared" si="52"/>
        <v>40846.29234715856</v>
      </c>
      <c r="X70">
        <f t="shared" si="52"/>
        <v>42888.60696451649</v>
      </c>
      <c r="Y70">
        <f t="shared" si="52"/>
        <v>45033.037312742315</v>
      </c>
      <c r="Z70">
        <f t="shared" si="52"/>
        <v>47284.689178379434</v>
      </c>
      <c r="AA70">
        <f t="shared" si="52"/>
        <v>49648.923637298409</v>
      </c>
      <c r="AB70">
        <f t="shared" si="52"/>
        <v>52131.36981916333</v>
      </c>
      <c r="AC70">
        <f t="shared" si="52"/>
        <v>54737.938310121499</v>
      </c>
      <c r="AD70">
        <f t="shared" si="52"/>
        <v>57474.835225627576</v>
      </c>
      <c r="AE70">
        <f t="shared" si="52"/>
        <v>60348.576986908956</v>
      </c>
      <c r="AF70">
        <f t="shared" si="52"/>
        <v>63366.005836254408</v>
      </c>
      <c r="AG70">
        <f t="shared" si="52"/>
        <v>66534.306128067125</v>
      </c>
      <c r="AH70">
        <f t="shared" si="52"/>
        <v>69861.021434470487</v>
      </c>
      <c r="AI70">
        <f t="shared" si="52"/>
        <v>73354.072506194017</v>
      </c>
      <c r="AJ70">
        <f t="shared" si="52"/>
        <v>77021.776131503721</v>
      </c>
      <c r="AK70">
        <f t="shared" si="52"/>
        <v>80872.864938078914</v>
      </c>
    </row>
    <row r="71" spans="1:37" x14ac:dyDescent="0.25">
      <c r="A71" s="1">
        <v>0.06</v>
      </c>
      <c r="B71" t="s">
        <v>73</v>
      </c>
      <c r="C71" s="2">
        <f>Data!L$6</f>
        <v>15394.538</v>
      </c>
      <c r="D71">
        <f t="shared" ref="D71:AK71" si="53">C71+C71*0.06</f>
        <v>16318.210280000001</v>
      </c>
      <c r="E71">
        <f t="shared" si="53"/>
        <v>17297.3028968</v>
      </c>
      <c r="F71">
        <f t="shared" si="53"/>
        <v>18335.141070607999</v>
      </c>
      <c r="G71">
        <f t="shared" si="53"/>
        <v>19435.249534844479</v>
      </c>
      <c r="H71">
        <f t="shared" si="53"/>
        <v>20601.364506935148</v>
      </c>
      <c r="I71">
        <f t="shared" si="53"/>
        <v>21837.446377351258</v>
      </c>
      <c r="J71">
        <f t="shared" si="53"/>
        <v>23147.693159992334</v>
      </c>
      <c r="K71">
        <f t="shared" si="53"/>
        <v>24536.554749591873</v>
      </c>
      <c r="L71">
        <f t="shared" si="53"/>
        <v>26008.748034567387</v>
      </c>
      <c r="M71">
        <f t="shared" si="53"/>
        <v>27569.272916641428</v>
      </c>
      <c r="N71">
        <f t="shared" si="53"/>
        <v>29223.429291639914</v>
      </c>
      <c r="O71">
        <f t="shared" si="53"/>
        <v>30976.83504913831</v>
      </c>
      <c r="P71">
        <f t="shared" si="53"/>
        <v>32835.445152086606</v>
      </c>
      <c r="Q71">
        <f t="shared" si="53"/>
        <v>34805.5718612118</v>
      </c>
      <c r="R71">
        <f t="shared" si="53"/>
        <v>36893.906172884504</v>
      </c>
      <c r="S71">
        <f t="shared" si="53"/>
        <v>39107.540543257572</v>
      </c>
      <c r="T71">
        <f t="shared" si="53"/>
        <v>41453.992975853027</v>
      </c>
      <c r="U71">
        <f t="shared" si="53"/>
        <v>43941.232554404211</v>
      </c>
      <c r="V71">
        <f t="shared" si="53"/>
        <v>46577.706507668467</v>
      </c>
      <c r="W71">
        <f t="shared" si="53"/>
        <v>49372.368898128574</v>
      </c>
      <c r="X71">
        <f t="shared" si="53"/>
        <v>52334.71103201629</v>
      </c>
      <c r="Y71">
        <f t="shared" si="53"/>
        <v>55474.793693937267</v>
      </c>
      <c r="Z71">
        <f t="shared" si="53"/>
        <v>58803.281315573506</v>
      </c>
      <c r="AA71">
        <f t="shared" si="53"/>
        <v>62331.478194507916</v>
      </c>
      <c r="AB71">
        <f t="shared" si="53"/>
        <v>66071.366886178395</v>
      </c>
      <c r="AC71">
        <f t="shared" si="53"/>
        <v>70035.648899349093</v>
      </c>
      <c r="AD71">
        <f t="shared" si="53"/>
        <v>74237.787833310038</v>
      </c>
      <c r="AE71">
        <f t="shared" si="53"/>
        <v>78692.055103308638</v>
      </c>
      <c r="AF71">
        <f t="shared" si="53"/>
        <v>83413.578409507158</v>
      </c>
      <c r="AG71">
        <f t="shared" si="53"/>
        <v>88418.393114077582</v>
      </c>
      <c r="AH71">
        <f t="shared" si="53"/>
        <v>93723.496700922231</v>
      </c>
      <c r="AI71">
        <f t="shared" si="53"/>
        <v>99346.906502977567</v>
      </c>
      <c r="AJ71">
        <f t="shared" si="53"/>
        <v>105307.72089315622</v>
      </c>
      <c r="AK71">
        <f t="shared" si="53"/>
        <v>111626.1841467456</v>
      </c>
    </row>
    <row r="72" spans="1:37" x14ac:dyDescent="0.25">
      <c r="A72" s="1">
        <v>7.0000000000000007E-2</v>
      </c>
      <c r="B72" t="s">
        <v>74</v>
      </c>
      <c r="C72" s="2">
        <f>Data!L$6</f>
        <v>15394.538</v>
      </c>
      <c r="D72">
        <f t="shared" ref="D72:AK72" si="54">C72+C72*0.07</f>
        <v>16472.15566</v>
      </c>
      <c r="E72">
        <f t="shared" si="54"/>
        <v>17625.206556199999</v>
      </c>
      <c r="F72">
        <f t="shared" si="54"/>
        <v>18858.971015134</v>
      </c>
      <c r="G72">
        <f t="shared" si="54"/>
        <v>20179.098986193381</v>
      </c>
      <c r="H72">
        <f t="shared" si="54"/>
        <v>21591.635915226918</v>
      </c>
      <c r="I72">
        <f t="shared" si="54"/>
        <v>23103.050429292802</v>
      </c>
      <c r="J72">
        <f t="shared" si="54"/>
        <v>24720.263959343298</v>
      </c>
      <c r="K72">
        <f t="shared" si="54"/>
        <v>26450.682436497329</v>
      </c>
      <c r="L72">
        <f t="shared" si="54"/>
        <v>28302.230207052144</v>
      </c>
      <c r="M72">
        <f t="shared" si="54"/>
        <v>30283.386321545793</v>
      </c>
      <c r="N72">
        <f t="shared" si="54"/>
        <v>32403.223364054</v>
      </c>
      <c r="O72">
        <f t="shared" si="54"/>
        <v>34671.448999537781</v>
      </c>
      <c r="P72">
        <f t="shared" si="54"/>
        <v>37098.450429505428</v>
      </c>
      <c r="Q72">
        <f t="shared" si="54"/>
        <v>39695.341959570811</v>
      </c>
      <c r="R72">
        <f t="shared" si="54"/>
        <v>42474.01589674077</v>
      </c>
      <c r="S72">
        <f t="shared" si="54"/>
        <v>45447.197009512623</v>
      </c>
      <c r="T72">
        <f t="shared" si="54"/>
        <v>48628.50080017851</v>
      </c>
      <c r="U72">
        <f t="shared" si="54"/>
        <v>52032.495856191003</v>
      </c>
      <c r="V72">
        <f t="shared" si="54"/>
        <v>55674.770566124374</v>
      </c>
      <c r="W72">
        <f t="shared" si="54"/>
        <v>59572.004505753081</v>
      </c>
      <c r="X72">
        <f t="shared" si="54"/>
        <v>63742.044821155796</v>
      </c>
      <c r="Y72">
        <f t="shared" si="54"/>
        <v>68203.987958636702</v>
      </c>
      <c r="Z72">
        <f t="shared" si="54"/>
        <v>72978.26711574127</v>
      </c>
      <c r="AA72">
        <f t="shared" si="54"/>
        <v>78086.745813843154</v>
      </c>
      <c r="AB72">
        <f t="shared" si="54"/>
        <v>83552.818020812178</v>
      </c>
      <c r="AC72">
        <f t="shared" si="54"/>
        <v>89401.515282269029</v>
      </c>
      <c r="AD72">
        <f t="shared" si="54"/>
        <v>95659.621352027869</v>
      </c>
      <c r="AE72">
        <f t="shared" si="54"/>
        <v>102355.79484666981</v>
      </c>
      <c r="AF72">
        <f t="shared" si="54"/>
        <v>109520.7004859367</v>
      </c>
      <c r="AG72">
        <f t="shared" si="54"/>
        <v>117187.14951995228</v>
      </c>
      <c r="AH72">
        <f t="shared" si="54"/>
        <v>125390.24998634894</v>
      </c>
      <c r="AI72">
        <f t="shared" si="54"/>
        <v>134167.56748539337</v>
      </c>
      <c r="AJ72">
        <f t="shared" si="54"/>
        <v>143559.29720937091</v>
      </c>
      <c r="AK72">
        <f t="shared" si="54"/>
        <v>153608.44801402689</v>
      </c>
    </row>
    <row r="73" spans="1:37" x14ac:dyDescent="0.25">
      <c r="A73" t="s">
        <v>1</v>
      </c>
      <c r="B73" t="s">
        <v>15</v>
      </c>
      <c r="C73" s="2">
        <f>Data!L$6</f>
        <v>15394.538</v>
      </c>
      <c r="D73">
        <f t="shared" ref="D73:Q73" si="55">C73+C73*0.06</f>
        <v>16318.210280000001</v>
      </c>
      <c r="E73">
        <f t="shared" si="55"/>
        <v>17297.3028968</v>
      </c>
      <c r="F73">
        <f t="shared" si="55"/>
        <v>18335.141070607999</v>
      </c>
      <c r="G73">
        <f t="shared" si="55"/>
        <v>19435.249534844479</v>
      </c>
      <c r="H73">
        <f t="shared" si="55"/>
        <v>20601.364506935148</v>
      </c>
      <c r="I73">
        <f t="shared" si="55"/>
        <v>21837.446377351258</v>
      </c>
      <c r="J73">
        <f t="shared" si="55"/>
        <v>23147.693159992334</v>
      </c>
      <c r="K73">
        <f t="shared" si="55"/>
        <v>24536.554749591873</v>
      </c>
      <c r="L73">
        <f t="shared" si="55"/>
        <v>26008.748034567387</v>
      </c>
      <c r="M73">
        <f t="shared" si="55"/>
        <v>27569.272916641428</v>
      </c>
      <c r="N73">
        <f t="shared" si="55"/>
        <v>29223.429291639914</v>
      </c>
      <c r="O73">
        <f t="shared" si="55"/>
        <v>30976.83504913831</v>
      </c>
      <c r="P73">
        <f t="shared" si="55"/>
        <v>32835.445152086606</v>
      </c>
      <c r="Q73">
        <f t="shared" si="55"/>
        <v>34805.5718612118</v>
      </c>
      <c r="R73">
        <f t="shared" ref="R73:AA73" si="56">Q73+Q73*0.05</f>
        <v>36545.850454272389</v>
      </c>
      <c r="S73">
        <f t="shared" si="56"/>
        <v>38373.142976986011</v>
      </c>
      <c r="T73">
        <f t="shared" si="56"/>
        <v>40291.800125835311</v>
      </c>
      <c r="U73">
        <f t="shared" si="56"/>
        <v>42306.390132127075</v>
      </c>
      <c r="V73">
        <f t="shared" si="56"/>
        <v>44421.709638733431</v>
      </c>
      <c r="W73">
        <f t="shared" si="56"/>
        <v>46642.795120670104</v>
      </c>
      <c r="X73">
        <f t="shared" si="56"/>
        <v>48974.934876703606</v>
      </c>
      <c r="Y73">
        <f t="shared" si="56"/>
        <v>51423.681620538788</v>
      </c>
      <c r="Z73">
        <f t="shared" si="56"/>
        <v>53994.86570156573</v>
      </c>
      <c r="AA73">
        <f t="shared" si="56"/>
        <v>56694.608986644016</v>
      </c>
      <c r="AB73">
        <f t="shared" ref="AB73:AK74" si="57">AA73+AA73*0.04</f>
        <v>58962.393346109777</v>
      </c>
      <c r="AC73">
        <f t="shared" si="57"/>
        <v>61320.88907995417</v>
      </c>
      <c r="AD73">
        <f t="shared" si="57"/>
        <v>63773.724643152338</v>
      </c>
      <c r="AE73">
        <f t="shared" si="57"/>
        <v>66324.67362887843</v>
      </c>
      <c r="AF73">
        <f t="shared" si="57"/>
        <v>68977.660574033565</v>
      </c>
      <c r="AG73">
        <f t="shared" si="57"/>
        <v>71736.766996994906</v>
      </c>
      <c r="AH73">
        <f t="shared" si="57"/>
        <v>74606.237676874705</v>
      </c>
      <c r="AI73">
        <f t="shared" si="57"/>
        <v>77590.487183949692</v>
      </c>
      <c r="AJ73">
        <f t="shared" si="57"/>
        <v>80694.106671307673</v>
      </c>
      <c r="AK73">
        <f t="shared" si="57"/>
        <v>83921.870938159977</v>
      </c>
    </row>
    <row r="74" spans="1:37" x14ac:dyDescent="0.25">
      <c r="A74" s="1">
        <v>0.04</v>
      </c>
      <c r="B74" t="s">
        <v>75</v>
      </c>
      <c r="C74" s="2">
        <f>Data!L$6</f>
        <v>15394.538</v>
      </c>
      <c r="D74">
        <f t="shared" ref="D74:AA75" si="58">C74+C74*0.04</f>
        <v>16010.319520000001</v>
      </c>
      <c r="E74">
        <f t="shared" si="58"/>
        <v>16650.732300800002</v>
      </c>
      <c r="F74">
        <f t="shared" si="58"/>
        <v>17316.761592832001</v>
      </c>
      <c r="G74">
        <f t="shared" si="58"/>
        <v>18009.43205654528</v>
      </c>
      <c r="H74">
        <f t="shared" si="58"/>
        <v>18729.809338807092</v>
      </c>
      <c r="I74">
        <f t="shared" si="58"/>
        <v>19479.001712359375</v>
      </c>
      <c r="J74">
        <f t="shared" si="58"/>
        <v>20258.161780853748</v>
      </c>
      <c r="K74">
        <f t="shared" si="58"/>
        <v>21068.4882520879</v>
      </c>
      <c r="L74">
        <f t="shared" si="58"/>
        <v>21911.227782171416</v>
      </c>
      <c r="M74">
        <f t="shared" si="58"/>
        <v>22787.676893458272</v>
      </c>
      <c r="N74">
        <f t="shared" si="58"/>
        <v>23699.183969196602</v>
      </c>
      <c r="O74">
        <f t="shared" si="58"/>
        <v>24647.151327964464</v>
      </c>
      <c r="P74">
        <f t="shared" si="58"/>
        <v>25633.037381083042</v>
      </c>
      <c r="Q74">
        <f t="shared" si="58"/>
        <v>26658.358876326365</v>
      </c>
      <c r="R74">
        <f t="shared" si="58"/>
        <v>27724.69323137942</v>
      </c>
      <c r="S74">
        <f t="shared" si="58"/>
        <v>28833.680960634596</v>
      </c>
      <c r="T74">
        <f t="shared" si="58"/>
        <v>29987.02819905998</v>
      </c>
      <c r="U74">
        <f t="shared" si="58"/>
        <v>31186.509327022381</v>
      </c>
      <c r="V74">
        <f t="shared" si="58"/>
        <v>32433.969700103276</v>
      </c>
      <c r="W74">
        <f t="shared" si="58"/>
        <v>33731.328488107407</v>
      </c>
      <c r="X74">
        <f t="shared" si="58"/>
        <v>35080.581627631705</v>
      </c>
      <c r="Y74">
        <f t="shared" si="58"/>
        <v>36483.804892736975</v>
      </c>
      <c r="Z74">
        <f t="shared" si="58"/>
        <v>37943.157088446453</v>
      </c>
      <c r="AA74">
        <f t="shared" si="58"/>
        <v>39460.88337198431</v>
      </c>
      <c r="AB74">
        <f t="shared" si="57"/>
        <v>41039.318706863683</v>
      </c>
      <c r="AC74">
        <f t="shared" si="57"/>
        <v>42680.891455138233</v>
      </c>
      <c r="AD74">
        <f t="shared" si="57"/>
        <v>44388.127113343762</v>
      </c>
      <c r="AE74">
        <f t="shared" si="57"/>
        <v>46163.652197877513</v>
      </c>
      <c r="AF74">
        <f t="shared" si="57"/>
        <v>48010.198285792612</v>
      </c>
      <c r="AG74">
        <f t="shared" si="57"/>
        <v>49930.606217224318</v>
      </c>
      <c r="AH74">
        <f t="shared" si="57"/>
        <v>51927.830465913292</v>
      </c>
      <c r="AI74">
        <f t="shared" si="57"/>
        <v>54004.94368454982</v>
      </c>
      <c r="AJ74">
        <f t="shared" si="57"/>
        <v>56165.141431931814</v>
      </c>
      <c r="AK74">
        <f t="shared" si="57"/>
        <v>58411.747089209086</v>
      </c>
    </row>
    <row r="75" spans="1:37" x14ac:dyDescent="0.25">
      <c r="A75" t="s">
        <v>8</v>
      </c>
      <c r="B75" t="s">
        <v>76</v>
      </c>
      <c r="C75" s="2">
        <f>Data!L$6</f>
        <v>15394.538</v>
      </c>
      <c r="D75">
        <f t="shared" ref="D75:Q75" si="59">C75+C75*0.05</f>
        <v>16164.2649</v>
      </c>
      <c r="E75">
        <f t="shared" si="59"/>
        <v>16972.478145000001</v>
      </c>
      <c r="F75">
        <f t="shared" si="59"/>
        <v>17821.10205225</v>
      </c>
      <c r="G75">
        <f t="shared" si="59"/>
        <v>18712.1571548625</v>
      </c>
      <c r="H75">
        <f t="shared" si="59"/>
        <v>19647.765012605625</v>
      </c>
      <c r="I75">
        <f t="shared" si="59"/>
        <v>20630.153263235905</v>
      </c>
      <c r="J75">
        <f t="shared" si="59"/>
        <v>21661.660926397701</v>
      </c>
      <c r="K75">
        <f t="shared" si="59"/>
        <v>22744.743972717584</v>
      </c>
      <c r="L75">
        <f t="shared" si="59"/>
        <v>23881.981171353462</v>
      </c>
      <c r="M75">
        <f t="shared" si="59"/>
        <v>25076.080229921135</v>
      </c>
      <c r="N75">
        <f t="shared" si="59"/>
        <v>26329.884241417192</v>
      </c>
      <c r="O75">
        <f t="shared" si="59"/>
        <v>27646.378453488051</v>
      </c>
      <c r="P75">
        <f t="shared" si="59"/>
        <v>29028.697376162454</v>
      </c>
      <c r="Q75">
        <f t="shared" si="59"/>
        <v>30480.132244970577</v>
      </c>
      <c r="R75">
        <f t="shared" si="58"/>
        <v>31699.337534769398</v>
      </c>
      <c r="S75">
        <f t="shared" si="58"/>
        <v>32967.311036160172</v>
      </c>
      <c r="T75">
        <f t="shared" si="58"/>
        <v>34286.00347760658</v>
      </c>
      <c r="U75">
        <f t="shared" si="58"/>
        <v>35657.443616710843</v>
      </c>
      <c r="V75">
        <f t="shared" si="58"/>
        <v>37083.741361379274</v>
      </c>
      <c r="W75">
        <f t="shared" si="58"/>
        <v>38567.091015834449</v>
      </c>
      <c r="X75">
        <f t="shared" si="58"/>
        <v>40109.774656467824</v>
      </c>
      <c r="Y75">
        <f t="shared" si="58"/>
        <v>41714.165642726533</v>
      </c>
      <c r="Z75">
        <f t="shared" si="58"/>
        <v>43382.732268435597</v>
      </c>
      <c r="AA75">
        <f t="shared" si="58"/>
        <v>45118.04155917302</v>
      </c>
      <c r="AB75">
        <f t="shared" ref="AB75:AK75" si="60">AA75+AA75*0.03</f>
        <v>46471.582805948208</v>
      </c>
      <c r="AC75">
        <f t="shared" si="60"/>
        <v>47865.730290126652</v>
      </c>
      <c r="AD75">
        <f t="shared" si="60"/>
        <v>49301.702198830455</v>
      </c>
      <c r="AE75">
        <f t="shared" si="60"/>
        <v>50780.75326479537</v>
      </c>
      <c r="AF75">
        <f t="shared" si="60"/>
        <v>52304.175862739234</v>
      </c>
      <c r="AG75">
        <f t="shared" si="60"/>
        <v>53873.301138621413</v>
      </c>
      <c r="AH75">
        <f t="shared" si="60"/>
        <v>55489.500172780055</v>
      </c>
      <c r="AI75">
        <f t="shared" si="60"/>
        <v>57154.18517796346</v>
      </c>
      <c r="AJ75">
        <f t="shared" si="60"/>
        <v>58868.810733302365</v>
      </c>
      <c r="AK75">
        <f t="shared" si="60"/>
        <v>60634.87505530144</v>
      </c>
    </row>
    <row r="76" spans="1:37" x14ac:dyDescent="0.25">
      <c r="A76" s="1">
        <v>0.02</v>
      </c>
      <c r="B76" t="s">
        <v>13</v>
      </c>
      <c r="C76" s="2">
        <f>Data!L$7</f>
        <v>57607.612999999998</v>
      </c>
      <c r="D76">
        <f t="shared" ref="D76:AK76" si="61">C76+C76*0.02</f>
        <v>58759.76526</v>
      </c>
      <c r="E76">
        <f t="shared" si="61"/>
        <v>59934.960565200003</v>
      </c>
      <c r="F76">
        <f t="shared" si="61"/>
        <v>61133.659776504006</v>
      </c>
      <c r="G76">
        <f t="shared" si="61"/>
        <v>62356.332972034084</v>
      </c>
      <c r="H76">
        <f t="shared" si="61"/>
        <v>63603.459631474769</v>
      </c>
      <c r="I76">
        <f t="shared" si="61"/>
        <v>64875.528824104265</v>
      </c>
      <c r="J76">
        <f t="shared" si="61"/>
        <v>66173.039400586349</v>
      </c>
      <c r="K76">
        <f t="shared" si="61"/>
        <v>67496.500188598075</v>
      </c>
      <c r="L76">
        <f t="shared" si="61"/>
        <v>68846.43019237004</v>
      </c>
      <c r="M76">
        <f t="shared" si="61"/>
        <v>70223.358796217435</v>
      </c>
      <c r="N76">
        <f t="shared" si="61"/>
        <v>71627.825972141785</v>
      </c>
      <c r="O76">
        <f t="shared" si="61"/>
        <v>73060.38249158462</v>
      </c>
      <c r="P76">
        <f t="shared" si="61"/>
        <v>74521.590141416309</v>
      </c>
      <c r="Q76">
        <f t="shared" si="61"/>
        <v>76012.02194424464</v>
      </c>
      <c r="R76">
        <f t="shared" si="61"/>
        <v>77532.262383129535</v>
      </c>
      <c r="S76">
        <f t="shared" si="61"/>
        <v>79082.90763079212</v>
      </c>
      <c r="T76">
        <f t="shared" si="61"/>
        <v>80664.565783407961</v>
      </c>
      <c r="U76">
        <f t="shared" si="61"/>
        <v>82277.857099076122</v>
      </c>
      <c r="V76">
        <f t="shared" si="61"/>
        <v>83923.414241057646</v>
      </c>
      <c r="W76">
        <f t="shared" si="61"/>
        <v>85601.882525878798</v>
      </c>
      <c r="X76">
        <f t="shared" si="61"/>
        <v>87313.920176396379</v>
      </c>
      <c r="Y76">
        <f t="shared" si="61"/>
        <v>89060.198579924312</v>
      </c>
      <c r="Z76">
        <f t="shared" si="61"/>
        <v>90841.402551522799</v>
      </c>
      <c r="AA76">
        <f t="shared" si="61"/>
        <v>92658.23060255326</v>
      </c>
      <c r="AB76">
        <f t="shared" si="61"/>
        <v>94511.39521460433</v>
      </c>
      <c r="AC76">
        <f t="shared" si="61"/>
        <v>96401.623118896416</v>
      </c>
      <c r="AD76">
        <f t="shared" si="61"/>
        <v>98329.655581274346</v>
      </c>
      <c r="AE76">
        <f t="shared" si="61"/>
        <v>100296.24869289983</v>
      </c>
      <c r="AF76">
        <f t="shared" si="61"/>
        <v>102302.17366675782</v>
      </c>
      <c r="AG76">
        <f t="shared" si="61"/>
        <v>104348.21714009298</v>
      </c>
      <c r="AH76">
        <f t="shared" si="61"/>
        <v>106435.18148289484</v>
      </c>
      <c r="AI76">
        <f t="shared" si="61"/>
        <v>108563.88511255274</v>
      </c>
      <c r="AJ76">
        <f t="shared" si="61"/>
        <v>110735.1628148038</v>
      </c>
      <c r="AK76">
        <f t="shared" si="61"/>
        <v>112949.86607109988</v>
      </c>
    </row>
    <row r="77" spans="1:37" x14ac:dyDescent="0.25">
      <c r="A77" s="1">
        <v>0.03</v>
      </c>
      <c r="B77" t="s">
        <v>14</v>
      </c>
      <c r="C77" s="2">
        <f>Data!L$7</f>
        <v>57607.612999999998</v>
      </c>
      <c r="D77">
        <f t="shared" ref="D77:AK77" si="62">C77+C77*0.03</f>
        <v>59335.841389999994</v>
      </c>
      <c r="E77">
        <f t="shared" si="62"/>
        <v>61115.916631699991</v>
      </c>
      <c r="F77">
        <f t="shared" si="62"/>
        <v>62949.394130650988</v>
      </c>
      <c r="G77">
        <f t="shared" si="62"/>
        <v>64837.875954570518</v>
      </c>
      <c r="H77">
        <f t="shared" si="62"/>
        <v>66783.012233207628</v>
      </c>
      <c r="I77">
        <f t="shared" si="62"/>
        <v>68786.50260020385</v>
      </c>
      <c r="J77">
        <f t="shared" si="62"/>
        <v>70850.097678209961</v>
      </c>
      <c r="K77">
        <f t="shared" si="62"/>
        <v>72975.600608556255</v>
      </c>
      <c r="L77">
        <f t="shared" si="62"/>
        <v>75164.868626812939</v>
      </c>
      <c r="M77">
        <f t="shared" si="62"/>
        <v>77419.814685617326</v>
      </c>
      <c r="N77">
        <f t="shared" si="62"/>
        <v>79742.409126185841</v>
      </c>
      <c r="O77">
        <f t="shared" si="62"/>
        <v>82134.681399971421</v>
      </c>
      <c r="P77">
        <f t="shared" si="62"/>
        <v>84598.72184197056</v>
      </c>
      <c r="Q77">
        <f t="shared" si="62"/>
        <v>87136.683497229678</v>
      </c>
      <c r="R77">
        <f t="shared" si="62"/>
        <v>89750.784002146567</v>
      </c>
      <c r="S77">
        <f t="shared" si="62"/>
        <v>92443.307522210962</v>
      </c>
      <c r="T77">
        <f t="shared" si="62"/>
        <v>95216.606747877289</v>
      </c>
      <c r="U77">
        <f t="shared" si="62"/>
        <v>98073.104950313602</v>
      </c>
      <c r="V77">
        <f t="shared" si="62"/>
        <v>101015.29809882301</v>
      </c>
      <c r="W77">
        <f t="shared" si="62"/>
        <v>104045.7570417877</v>
      </c>
      <c r="X77">
        <f t="shared" si="62"/>
        <v>107167.12975304133</v>
      </c>
      <c r="Y77">
        <f t="shared" si="62"/>
        <v>110382.14364563258</v>
      </c>
      <c r="Z77">
        <f t="shared" si="62"/>
        <v>113693.60795500156</v>
      </c>
      <c r="AA77">
        <f t="shared" si="62"/>
        <v>117104.4161936516</v>
      </c>
      <c r="AB77">
        <f t="shared" si="62"/>
        <v>120617.54867946115</v>
      </c>
      <c r="AC77">
        <f t="shared" si="62"/>
        <v>124236.07513984498</v>
      </c>
      <c r="AD77">
        <f t="shared" si="62"/>
        <v>127963.15739404033</v>
      </c>
      <c r="AE77">
        <f t="shared" si="62"/>
        <v>131802.05211586153</v>
      </c>
      <c r="AF77">
        <f t="shared" si="62"/>
        <v>135756.11367933737</v>
      </c>
      <c r="AG77">
        <f t="shared" si="62"/>
        <v>139828.7970897175</v>
      </c>
      <c r="AH77">
        <f t="shared" si="62"/>
        <v>144023.66100240903</v>
      </c>
      <c r="AI77">
        <f t="shared" si="62"/>
        <v>148344.37083248131</v>
      </c>
      <c r="AJ77">
        <f t="shared" si="62"/>
        <v>152794.70195745575</v>
      </c>
      <c r="AK77">
        <f t="shared" si="62"/>
        <v>157378.54301617941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10518-48CA-4E52-9CD9-3911DF4DFFB3}">
  <dimension ref="A1:R23"/>
  <sheetViews>
    <sheetView workbookViewId="0">
      <selection activeCell="N17" sqref="N17"/>
    </sheetView>
  </sheetViews>
  <sheetFormatPr defaultRowHeight="15" x14ac:dyDescent="0.25"/>
  <cols>
    <col min="1" max="12" width="9.140625" style="12"/>
    <col min="13" max="13" width="12.5703125" style="12" customWidth="1"/>
    <col min="14" max="16384" width="9.140625" style="12"/>
  </cols>
  <sheetData>
    <row r="1" spans="1:18" x14ac:dyDescent="0.25">
      <c r="A1" s="12" t="s">
        <v>31</v>
      </c>
      <c r="B1" s="12" t="s">
        <v>32</v>
      </c>
      <c r="C1" s="12" t="s">
        <v>33</v>
      </c>
      <c r="D1" s="12" t="s">
        <v>34</v>
      </c>
      <c r="E1" s="12" t="s">
        <v>35</v>
      </c>
      <c r="F1" s="12">
        <v>2010</v>
      </c>
      <c r="G1" s="12">
        <v>2011</v>
      </c>
      <c r="H1" s="12">
        <v>2012</v>
      </c>
      <c r="I1" s="12">
        <v>2013</v>
      </c>
      <c r="J1" s="12">
        <v>2014</v>
      </c>
      <c r="K1" s="12">
        <v>2015</v>
      </c>
      <c r="L1" s="12">
        <v>2016</v>
      </c>
    </row>
    <row r="2" spans="1:18" x14ac:dyDescent="0.25">
      <c r="A2" s="12" t="s">
        <v>0</v>
      </c>
      <c r="B2" s="12" t="s">
        <v>36</v>
      </c>
      <c r="C2" s="12" t="s">
        <v>37</v>
      </c>
      <c r="D2" s="12" t="s">
        <v>38</v>
      </c>
      <c r="E2" s="12" t="s">
        <v>39</v>
      </c>
      <c r="F2" s="13">
        <v>6066.3509999999997</v>
      </c>
      <c r="G2" s="13">
        <v>7522.1030000000001</v>
      </c>
      <c r="H2" s="13">
        <v>8570.348</v>
      </c>
      <c r="I2" s="13">
        <v>9635.0249999999996</v>
      </c>
      <c r="J2" s="13">
        <v>10534.526</v>
      </c>
      <c r="K2" s="13">
        <v>11226.186</v>
      </c>
      <c r="L2" s="13">
        <v>11232.108</v>
      </c>
      <c r="M2" s="13"/>
      <c r="N2" s="13"/>
      <c r="O2" s="13"/>
      <c r="P2" s="13"/>
      <c r="Q2" s="13"/>
      <c r="R2" s="13"/>
    </row>
    <row r="3" spans="1:18" x14ac:dyDescent="0.25">
      <c r="A3" s="12" t="s">
        <v>0</v>
      </c>
      <c r="B3" s="12" t="s">
        <v>36</v>
      </c>
      <c r="C3" s="12" t="s">
        <v>40</v>
      </c>
      <c r="D3" s="12" t="s">
        <v>38</v>
      </c>
      <c r="E3" s="12" t="s">
        <v>39</v>
      </c>
      <c r="F3" s="13">
        <v>12405.880999999999</v>
      </c>
      <c r="G3" s="13">
        <v>13864.862999999999</v>
      </c>
      <c r="H3" s="13">
        <v>15235.77</v>
      </c>
      <c r="I3" s="13">
        <v>16689.398000000001</v>
      </c>
      <c r="J3" s="13">
        <v>18229.126</v>
      </c>
      <c r="K3" s="13">
        <v>19698.234</v>
      </c>
      <c r="L3" s="13">
        <v>21286.181</v>
      </c>
      <c r="M3" s="13"/>
      <c r="N3" s="13"/>
      <c r="O3" s="13"/>
      <c r="P3" s="13"/>
      <c r="Q3" s="13"/>
      <c r="R3" s="13"/>
    </row>
    <row r="4" spans="1:18" x14ac:dyDescent="0.25">
      <c r="A4" s="12" t="s">
        <v>41</v>
      </c>
      <c r="B4" s="12" t="s">
        <v>36</v>
      </c>
      <c r="C4" s="12" t="s">
        <v>37</v>
      </c>
      <c r="D4" s="12" t="s">
        <v>38</v>
      </c>
      <c r="E4" s="12" t="s">
        <v>39</v>
      </c>
      <c r="F4" s="13">
        <v>14964.4</v>
      </c>
      <c r="G4" s="13">
        <v>15517.924999999999</v>
      </c>
      <c r="H4" s="13">
        <v>16155.25</v>
      </c>
      <c r="I4" s="13">
        <v>16691.5</v>
      </c>
      <c r="J4" s="13">
        <v>17427.599999999999</v>
      </c>
      <c r="K4" s="13">
        <v>18120.7</v>
      </c>
      <c r="L4" s="13">
        <v>18624.45</v>
      </c>
      <c r="M4" s="13"/>
      <c r="N4" s="13"/>
      <c r="O4" s="13"/>
      <c r="P4" s="13"/>
      <c r="Q4" s="13"/>
      <c r="R4" s="13"/>
    </row>
    <row r="5" spans="1:18" x14ac:dyDescent="0.25">
      <c r="A5" s="12" t="s">
        <v>41</v>
      </c>
      <c r="B5" s="12" t="s">
        <v>36</v>
      </c>
      <c r="C5" s="12" t="s">
        <v>40</v>
      </c>
      <c r="D5" s="12" t="s">
        <v>38</v>
      </c>
      <c r="E5" s="12" t="s">
        <v>39</v>
      </c>
      <c r="F5" s="13">
        <v>14964.4</v>
      </c>
      <c r="G5" s="13">
        <v>15517.924999999999</v>
      </c>
      <c r="H5" s="13">
        <v>16155.25</v>
      </c>
      <c r="I5" s="13">
        <v>16691.5</v>
      </c>
      <c r="J5" s="13">
        <v>17427.599999999999</v>
      </c>
      <c r="K5" s="13">
        <v>18120.7</v>
      </c>
      <c r="L5" s="13">
        <v>18624.45</v>
      </c>
      <c r="M5" s="13"/>
      <c r="N5" s="13"/>
      <c r="O5" s="13"/>
      <c r="P5" s="13"/>
      <c r="Q5" s="13"/>
      <c r="R5" s="13"/>
    </row>
    <row r="6" spans="1:18" x14ac:dyDescent="0.25">
      <c r="A6" t="s">
        <v>0</v>
      </c>
      <c r="B6" t="s">
        <v>42</v>
      </c>
      <c r="C6" t="s">
        <v>40</v>
      </c>
      <c r="D6" t="s">
        <v>33</v>
      </c>
      <c r="E6" t="s">
        <v>43</v>
      </c>
      <c r="F6" s="2">
        <v>9251.8369999999995</v>
      </c>
      <c r="G6" s="2">
        <v>10290.468999999999</v>
      </c>
      <c r="H6" s="2">
        <v>11252.083000000001</v>
      </c>
      <c r="I6" s="2">
        <v>12265.123</v>
      </c>
      <c r="J6" s="2">
        <v>13327.138000000001</v>
      </c>
      <c r="K6" s="2">
        <v>14329.949000000001</v>
      </c>
      <c r="L6" s="2">
        <v>15394.538</v>
      </c>
    </row>
    <row r="7" spans="1:18" x14ac:dyDescent="0.25">
      <c r="A7" t="s">
        <v>41</v>
      </c>
      <c r="B7" t="s">
        <v>42</v>
      </c>
      <c r="C7" t="s">
        <v>40</v>
      </c>
      <c r="D7" t="s">
        <v>33</v>
      </c>
      <c r="E7" t="s">
        <v>43</v>
      </c>
      <c r="F7" s="2">
        <v>48310.334999999999</v>
      </c>
      <c r="G7" s="2">
        <v>49733.883999999998</v>
      </c>
      <c r="H7" s="2">
        <v>51403.389000000003</v>
      </c>
      <c r="I7" s="2">
        <v>52741.728000000003</v>
      </c>
      <c r="J7" s="2">
        <v>54668.078000000001</v>
      </c>
      <c r="K7" s="2">
        <v>56436.714</v>
      </c>
      <c r="L7" s="2">
        <v>57607.612999999998</v>
      </c>
    </row>
    <row r="8" spans="1:18" x14ac:dyDescent="0.25">
      <c r="A8" t="s">
        <v>0</v>
      </c>
      <c r="B8" t="s">
        <v>42</v>
      </c>
      <c r="C8" t="s">
        <v>37</v>
      </c>
      <c r="D8" t="s">
        <v>33</v>
      </c>
      <c r="E8" t="s">
        <v>43</v>
      </c>
      <c r="F8" s="2">
        <v>4524.0550000000003</v>
      </c>
      <c r="G8" s="2">
        <v>5582.8869999999997</v>
      </c>
      <c r="H8" s="2">
        <v>6329.4639999999999</v>
      </c>
      <c r="I8" s="2">
        <v>7080.8280000000004</v>
      </c>
      <c r="J8" s="2">
        <v>7701.6909999999998</v>
      </c>
      <c r="K8" s="2">
        <v>8166.7560000000003</v>
      </c>
      <c r="L8" s="2">
        <v>8123.2560000000003</v>
      </c>
    </row>
    <row r="9" spans="1:18" x14ac:dyDescent="0.25">
      <c r="A9" t="s">
        <v>41</v>
      </c>
      <c r="B9" t="s">
        <v>42</v>
      </c>
      <c r="C9" t="s">
        <v>37</v>
      </c>
      <c r="D9" t="s">
        <v>33</v>
      </c>
      <c r="E9" t="s">
        <v>43</v>
      </c>
      <c r="F9" s="2">
        <v>48310.334999999999</v>
      </c>
      <c r="G9" s="2">
        <v>49733.883999999998</v>
      </c>
      <c r="H9" s="2">
        <v>51403.389000000003</v>
      </c>
      <c r="I9" s="2">
        <v>52741.728000000003</v>
      </c>
      <c r="J9" s="2">
        <v>54668.078000000001</v>
      </c>
      <c r="K9" s="2">
        <v>56436.714</v>
      </c>
      <c r="L9" s="2">
        <v>57607.612999999998</v>
      </c>
    </row>
    <row r="11" spans="1:18" x14ac:dyDescent="0.25">
      <c r="A11" s="12" t="s">
        <v>44</v>
      </c>
    </row>
    <row r="15" spans="1:18" x14ac:dyDescent="0.25">
      <c r="A15" s="12" t="s">
        <v>45</v>
      </c>
      <c r="B15" s="12" t="s">
        <v>46</v>
      </c>
      <c r="C15" s="12" t="s">
        <v>47</v>
      </c>
      <c r="D15" s="12" t="s">
        <v>48</v>
      </c>
      <c r="E15" s="12" t="s">
        <v>49</v>
      </c>
      <c r="F15" s="12" t="s">
        <v>50</v>
      </c>
      <c r="G15" s="12" t="s">
        <v>51</v>
      </c>
      <c r="H15" s="12" t="s">
        <v>52</v>
      </c>
      <c r="I15" s="12" t="s">
        <v>53</v>
      </c>
      <c r="J15" s="12" t="s">
        <v>54</v>
      </c>
      <c r="K15" s="12" t="s">
        <v>55</v>
      </c>
      <c r="M15" s="3" t="s">
        <v>56</v>
      </c>
      <c r="N15" s="12">
        <v>2016</v>
      </c>
    </row>
    <row r="16" spans="1:18" x14ac:dyDescent="0.25">
      <c r="A16" s="12" t="s">
        <v>57</v>
      </c>
      <c r="B16" s="12">
        <v>956.2547409</v>
      </c>
      <c r="C16" s="12">
        <v>1131.915667</v>
      </c>
      <c r="D16" s="12">
        <v>1003.892729</v>
      </c>
      <c r="E16" s="12">
        <v>1393.909267088</v>
      </c>
      <c r="F16" s="12">
        <v>1741.429811404</v>
      </c>
      <c r="G16" s="12">
        <v>1817.3440258510002</v>
      </c>
      <c r="H16" s="12">
        <v>1949.3003271600001</v>
      </c>
      <c r="I16" s="12">
        <v>1963.1051970269998</v>
      </c>
      <c r="J16" s="12">
        <v>1601.760793487</v>
      </c>
      <c r="K16" s="12">
        <v>1589.4601660000001</v>
      </c>
      <c r="M16" s="3" t="s">
        <v>0</v>
      </c>
      <c r="N16" s="12">
        <f>K16+K20</f>
        <v>3726.0550149999999</v>
      </c>
    </row>
    <row r="17" spans="1:14" x14ac:dyDescent="0.25">
      <c r="A17" s="12" t="s">
        <v>41</v>
      </c>
      <c r="B17" s="12">
        <v>2017.3881999999999</v>
      </c>
      <c r="C17" s="12">
        <v>2165.9867000000004</v>
      </c>
      <c r="D17" s="12">
        <v>1603.5663999999999</v>
      </c>
      <c r="E17" s="12">
        <v>1968.1188</v>
      </c>
      <c r="F17" s="12">
        <v>2207.9541188619996</v>
      </c>
      <c r="G17" s="12">
        <v>2276.2666820840004</v>
      </c>
      <c r="H17" s="12">
        <v>2268.3700317680004</v>
      </c>
      <c r="I17" s="12">
        <v>2347.6846874299999</v>
      </c>
      <c r="J17" s="12">
        <v>2241.6631810280001</v>
      </c>
      <c r="K17" s="12">
        <v>2189.1779931760002</v>
      </c>
      <c r="M17" s="3" t="s">
        <v>3</v>
      </c>
      <c r="N17" s="12">
        <f>K17+K21</f>
        <v>3642.8766888770006</v>
      </c>
    </row>
    <row r="19" spans="1:14" x14ac:dyDescent="0.25">
      <c r="A19" s="12" t="s">
        <v>58</v>
      </c>
      <c r="B19" s="12" t="s">
        <v>46</v>
      </c>
      <c r="C19" s="12" t="s">
        <v>47</v>
      </c>
      <c r="D19" s="12" t="s">
        <v>48</v>
      </c>
      <c r="E19" s="12" t="s">
        <v>49</v>
      </c>
      <c r="F19" s="12" t="s">
        <v>50</v>
      </c>
      <c r="G19" s="12" t="s">
        <v>51</v>
      </c>
      <c r="H19" s="12" t="s">
        <v>52</v>
      </c>
      <c r="I19" s="12" t="s">
        <v>53</v>
      </c>
      <c r="J19" s="12" t="s">
        <v>54</v>
      </c>
      <c r="K19" s="12" t="s">
        <v>55</v>
      </c>
    </row>
    <row r="20" spans="1:14" x14ac:dyDescent="0.25">
      <c r="A20" s="12" t="s">
        <v>57</v>
      </c>
      <c r="B20" s="12">
        <v>1217.8324739999998</v>
      </c>
      <c r="C20" s="12">
        <v>1428.8691780000001</v>
      </c>
      <c r="D20" s="12">
        <v>1202.0483689999999</v>
      </c>
      <c r="E20" s="12">
        <v>1578.444204677</v>
      </c>
      <c r="F20" s="12">
        <v>1899.2806856460002</v>
      </c>
      <c r="G20" s="12">
        <v>2050.0920644329999</v>
      </c>
      <c r="H20" s="12">
        <v>2210.6622042129998</v>
      </c>
      <c r="I20" s="12">
        <v>2343.2221263229999</v>
      </c>
      <c r="J20" s="12">
        <v>2280.5410885440001</v>
      </c>
      <c r="K20" s="12">
        <v>2136.5948490000001</v>
      </c>
    </row>
    <row r="21" spans="1:14" x14ac:dyDescent="0.25">
      <c r="A21" s="12" t="s">
        <v>41</v>
      </c>
      <c r="B21" s="12">
        <v>1162.6949</v>
      </c>
      <c r="C21" s="12">
        <v>1300.1214</v>
      </c>
      <c r="D21" s="12">
        <v>1056.913</v>
      </c>
      <c r="E21" s="12">
        <v>1277.4909</v>
      </c>
      <c r="F21" s="12">
        <v>1482.483562291</v>
      </c>
      <c r="G21" s="12">
        <v>1545.8024435759999</v>
      </c>
      <c r="H21" s="12">
        <v>1578.430875994</v>
      </c>
      <c r="I21" s="12">
        <v>1620.4838627869999</v>
      </c>
      <c r="J21" s="12">
        <v>1504.5717269019999</v>
      </c>
      <c r="K21" s="12">
        <v>1453.6986957010001</v>
      </c>
    </row>
    <row r="23" spans="1:14" x14ac:dyDescent="0.25">
      <c r="A23" s="3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</vt:lpstr>
      <vt:lpstr>Figure 1</vt:lpstr>
      <vt:lpstr>Figure 2</vt:lpstr>
      <vt:lpstr>Figure 3</vt:lpstr>
      <vt:lpstr>Projections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Fredrick Toohey</dc:creator>
  <cp:lastModifiedBy>Egor Gornostay</cp:lastModifiedBy>
  <cp:lastPrinted>2018-04-13T15:55:16Z</cp:lastPrinted>
  <dcterms:created xsi:type="dcterms:W3CDTF">2017-12-04T20:35:55Z</dcterms:created>
  <dcterms:modified xsi:type="dcterms:W3CDTF">2018-05-01T19:54:50Z</dcterms:modified>
</cp:coreProperties>
</file>